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58CD2524-2850-4E5E-9BF2-F34FA9B5C76A}"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B34" i="34" s="1"/>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51"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AM37" i="3"/>
  <c r="AT77" i="3"/>
  <c r="Z22" i="3"/>
  <c r="Z87" i="3"/>
  <c r="Z94" i="3"/>
  <c r="C257" i="31"/>
  <c r="AT37" i="3"/>
  <c r="Z91" i="3"/>
  <c r="X143" i="3"/>
  <c r="AT29" i="3"/>
  <c r="X75" i="3"/>
  <c r="Z62" i="3"/>
  <c r="AN101" i="3"/>
  <c r="AN61" i="3"/>
  <c r="AN77" i="3"/>
  <c r="AN37" i="3"/>
  <c r="AN69" i="3"/>
  <c r="X119" i="3"/>
  <c r="Z7"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Z70" i="3"/>
  <c r="AL13" i="3"/>
  <c r="AY13" i="3" s="1"/>
  <c r="AL21" i="3"/>
  <c r="AY21" i="3" s="1"/>
  <c r="AL53" i="3"/>
  <c r="AY53" i="3" s="1"/>
  <c r="AP69" i="3"/>
  <c r="AP77" i="3"/>
  <c r="BH5" i="3"/>
  <c r="BH57" i="3" s="1"/>
  <c r="AP85" i="3"/>
  <c r="AP93" i="3"/>
  <c r="AP29" i="3"/>
  <c r="AP37" i="3"/>
  <c r="AO69" i="3"/>
  <c r="Z14" i="3" l="1"/>
  <c r="Z79" i="3"/>
  <c r="Z11" i="3"/>
  <c r="Z27" i="3" s="1"/>
  <c r="Z43" i="3" s="1"/>
  <c r="Z67" i="3"/>
  <c r="BE5" i="3"/>
  <c r="BE57" i="3" s="1"/>
  <c r="Z75" i="3"/>
  <c r="Z47" i="3"/>
  <c r="Z45" i="3"/>
  <c r="Z71" i="3"/>
  <c r="Z12" i="3"/>
  <c r="Z63" i="3"/>
  <c r="Z23" i="3"/>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B7" i="31" l="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29" i="3"/>
  <c r="X31" i="3"/>
  <c r="X24" i="3"/>
  <c r="X55" i="3"/>
  <c r="Y6" i="3"/>
  <c r="Y41" i="3"/>
  <c r="X134" i="3"/>
  <c r="X54" i="3"/>
  <c r="Y84" i="3"/>
  <c r="Y110" i="3" l="1"/>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BT20" i="3"/>
  <c r="F31" i="3" l="1"/>
  <c r="E56" i="3"/>
  <c r="F53" i="3"/>
  <c r="E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BU26" i="3" s="1"/>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E62" i="3"/>
  <c r="E60" i="3"/>
  <c r="F65" i="3"/>
  <c r="E87" i="3"/>
  <c r="E88" i="3"/>
  <c r="F85" i="3"/>
  <c r="E14" i="3"/>
  <c r="F13" i="3"/>
  <c r="E16" i="3"/>
  <c r="F17" i="3"/>
  <c r="F15" i="3"/>
  <c r="E13" i="3"/>
  <c r="E4" i="3"/>
  <c r="E7" i="3"/>
  <c r="F8" i="3"/>
  <c r="BW32" i="3" s="1"/>
  <c r="E44" i="3"/>
  <c r="BW27" i="3" s="1"/>
  <c r="E46" i="3"/>
  <c r="F49" i="3"/>
  <c r="E73" i="3"/>
  <c r="F68" i="3"/>
  <c r="F71" i="3"/>
  <c r="E71" i="3"/>
  <c r="E72" i="3"/>
  <c r="F69" i="3"/>
  <c r="E55" i="3"/>
  <c r="E57" i="3"/>
  <c r="F55" i="3"/>
  <c r="F52" i="3"/>
  <c r="F25" i="3"/>
  <c r="E21" i="3"/>
  <c r="F23" i="3"/>
  <c r="E84" i="3"/>
  <c r="F88" i="3"/>
  <c r="E86" i="3"/>
  <c r="E17" i="3"/>
  <c r="F14" i="3"/>
  <c r="F12" i="3"/>
  <c r="E22" i="3"/>
  <c r="E24" i="3"/>
  <c r="F21" i="3"/>
  <c r="E29" i="3"/>
  <c r="F30" i="3"/>
  <c r="F33" i="3"/>
  <c r="BU19" i="3" s="1"/>
  <c r="E81" i="3"/>
  <c r="E79" i="3"/>
  <c r="BU43" i="3" s="1"/>
  <c r="F77" i="3"/>
  <c r="F61" i="3"/>
  <c r="E65" i="3"/>
  <c r="E63" i="3"/>
  <c r="E9" i="3"/>
  <c r="F4" i="3"/>
  <c r="BU32" i="3" s="1"/>
  <c r="F6" i="3"/>
  <c r="BV32" i="3" s="1"/>
  <c r="F79" i="3"/>
  <c r="E80" i="3"/>
  <c r="F76" i="3"/>
  <c r="F80" i="3"/>
  <c r="E77" i="3"/>
  <c r="F78" i="3"/>
  <c r="BU42" i="3" s="1"/>
  <c r="E61" i="3"/>
  <c r="F62" i="3"/>
  <c r="F64" i="3"/>
  <c r="F72" i="3"/>
  <c r="E68" i="3"/>
  <c r="E70" i="3"/>
  <c r="BU40" i="3" s="1"/>
  <c r="BU44" i="3" l="1"/>
  <c r="BU36" i="3"/>
  <c r="BU31" i="3"/>
  <c r="BU47" i="3"/>
  <c r="BV52" i="3"/>
  <c r="BW51" i="3"/>
  <c r="BW42" i="3"/>
  <c r="BW22" i="3"/>
  <c r="BU45" i="3"/>
  <c r="BW45" i="3"/>
  <c r="BW23" i="3"/>
  <c r="BW39" i="3"/>
  <c r="BU17" i="3"/>
  <c r="BU29" i="3"/>
  <c r="BU27" i="3"/>
  <c r="BU21" i="3"/>
  <c r="BU41" i="3"/>
  <c r="BW21" i="3"/>
  <c r="BW24" i="3"/>
  <c r="BW38" i="3"/>
  <c r="BU16" i="3"/>
  <c r="BU22" i="3"/>
  <c r="BW28" i="3"/>
  <c r="BU30" i="3"/>
  <c r="BW37" i="3"/>
  <c r="BW43" i="3"/>
  <c r="BW35" i="3"/>
  <c r="BW40" i="3"/>
  <c r="BW36" i="3"/>
  <c r="BU25"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X26" i="3" s="1"/>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30" i="3" l="1"/>
  <c r="BX53"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H24" i="3" s="1"/>
  <c r="BZ40" i="3"/>
  <c r="BZ20" i="3"/>
  <c r="BZ44" i="3"/>
  <c r="BZ35" i="3"/>
  <c r="BZ42" i="3"/>
  <c r="BZ41" i="3"/>
  <c r="BZ47" i="3"/>
  <c r="BZ31" i="3"/>
  <c r="BZ33" i="3"/>
  <c r="BZ10" i="3"/>
  <c r="BZ38" i="3"/>
  <c r="BZ45" i="3"/>
  <c r="I77" i="3" s="1"/>
  <c r="BZ12" i="3"/>
  <c r="BZ52" i="3"/>
  <c r="BZ28" i="3"/>
  <c r="BZ46" i="3"/>
  <c r="BZ13" i="3"/>
  <c r="BZ48" i="3"/>
  <c r="BZ19" i="3"/>
  <c r="BZ32" i="3"/>
  <c r="BZ53" i="3"/>
  <c r="BZ30" i="3"/>
  <c r="BZ25" i="3"/>
  <c r="BZ43" i="3"/>
  <c r="I79" i="3" s="1"/>
  <c r="BZ34" i="3"/>
  <c r="BZ11" i="3"/>
  <c r="BZ6" i="3"/>
  <c r="I8" i="3" s="1"/>
  <c r="BZ39" i="3"/>
  <c r="I71" i="3" s="1"/>
  <c r="BZ36" i="3"/>
  <c r="BZ7" i="3"/>
  <c r="H9" i="3" s="1"/>
  <c r="BZ37" i="3"/>
  <c r="BZ21" i="3"/>
  <c r="BZ27" i="3"/>
  <c r="BZ23" i="3"/>
  <c r="I36" i="3" s="1"/>
  <c r="BZ50" i="3"/>
  <c r="BZ26" i="3"/>
  <c r="H44" i="3" s="1"/>
  <c r="H94" i="3" l="1"/>
  <c r="H41" i="3"/>
  <c r="I72" i="3"/>
  <c r="H8" i="3"/>
  <c r="H54" i="3"/>
  <c r="I16" i="3"/>
  <c r="H37" i="3"/>
  <c r="I44" i="3"/>
  <c r="H95" i="3"/>
  <c r="I53" i="3"/>
  <c r="H25" i="3"/>
  <c r="I29" i="3"/>
  <c r="H53" i="3"/>
  <c r="H56" i="3"/>
  <c r="H49" i="3"/>
  <c r="I61" i="3"/>
  <c r="H33" i="3"/>
  <c r="I84" i="3"/>
  <c r="I7" i="3"/>
  <c r="H85" i="3"/>
  <c r="I69" i="3"/>
  <c r="H38" i="3"/>
  <c r="H61" i="3"/>
  <c r="I13" i="3"/>
  <c r="H76" i="3"/>
  <c r="H97" i="3"/>
  <c r="I88" i="3"/>
  <c r="I60" i="3"/>
  <c r="I85" i="3"/>
  <c r="I46" i="3"/>
  <c r="I80" i="3"/>
  <c r="I25" i="3"/>
  <c r="I24" i="3"/>
  <c r="H20" i="3"/>
  <c r="H23" i="3"/>
  <c r="H17" i="3"/>
  <c r="H93" i="3"/>
  <c r="I30" i="3"/>
  <c r="H30" i="3"/>
  <c r="H62" i="3"/>
  <c r="I17" i="3"/>
  <c r="I73" i="3"/>
  <c r="I23" i="3"/>
  <c r="H21" i="3"/>
  <c r="H78" i="3"/>
  <c r="I20" i="3"/>
  <c r="I22" i="3"/>
  <c r="I5" i="3"/>
  <c r="CA20" i="3" s="1"/>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CB12" i="3" s="1"/>
  <c r="H36" i="3"/>
  <c r="H55" i="3"/>
  <c r="H60" i="3"/>
  <c r="I57" i="3"/>
  <c r="I95" i="3"/>
  <c r="H63" i="3"/>
  <c r="I4" i="3"/>
  <c r="I39" i="3"/>
  <c r="H7" i="3"/>
  <c r="CB8" i="3" s="1"/>
  <c r="H16" i="3"/>
  <c r="H31" i="3"/>
  <c r="I6" i="3"/>
  <c r="H52" i="3"/>
  <c r="H69" i="3"/>
  <c r="H22" i="3"/>
  <c r="H4" i="3"/>
  <c r="H68" i="3"/>
  <c r="H5" i="3"/>
  <c r="I96" i="3"/>
  <c r="I78" i="3"/>
  <c r="I9" i="3"/>
  <c r="H92" i="3"/>
  <c r="H70" i="3"/>
  <c r="I31" i="3"/>
  <c r="I28" i="3"/>
  <c r="H65" i="3"/>
  <c r="H14" i="3"/>
  <c r="H48" i="3"/>
  <c r="I68" i="3"/>
  <c r="I45" i="3"/>
  <c r="H79" i="3"/>
  <c r="I63" i="3"/>
  <c r="H81" i="3"/>
  <c r="CB32" i="3"/>
  <c r="H47" i="3"/>
  <c r="I54" i="3"/>
  <c r="I49" i="3"/>
  <c r="H64" i="3"/>
  <c r="I56" i="3"/>
  <c r="I47" i="3"/>
  <c r="I65" i="3"/>
  <c r="H73" i="3"/>
  <c r="H46" i="3"/>
  <c r="H57" i="3"/>
  <c r="H32" i="3"/>
  <c r="H80" i="3"/>
  <c r="CB44" i="3" s="1"/>
  <c r="CA17" i="3"/>
  <c r="I76" i="3"/>
  <c r="I52" i="3"/>
  <c r="H86" i="3"/>
  <c r="I55" i="3"/>
  <c r="H84" i="3"/>
  <c r="I21" i="3"/>
  <c r="CB26" i="3"/>
  <c r="CA26" i="3"/>
  <c r="CB14" i="3"/>
  <c r="CA14" i="3"/>
  <c r="CB17" i="3" l="1"/>
  <c r="CA43" i="3"/>
  <c r="CB52" i="3"/>
  <c r="CA6" i="3"/>
  <c r="CA32" i="3"/>
  <c r="CA16" i="3"/>
  <c r="CA36" i="3"/>
  <c r="CB15" i="3"/>
  <c r="CB41" i="3"/>
  <c r="CB20" i="3"/>
  <c r="CA49" i="3"/>
  <c r="CB22" i="3"/>
  <c r="CA46" i="3"/>
  <c r="CA13" i="3"/>
  <c r="CB19" i="3"/>
  <c r="CB53" i="3"/>
  <c r="CA45" i="3"/>
  <c r="CB45" i="3"/>
  <c r="CB46" i="3"/>
  <c r="CB18" i="3"/>
  <c r="CA50" i="3"/>
  <c r="CB34" i="3"/>
  <c r="CB43" i="3"/>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3" i="3" l="1"/>
  <c r="CC46"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L61" i="3" s="1"/>
  <c r="CE18" i="3"/>
  <c r="L32" i="3" s="1"/>
  <c r="CE22" i="3"/>
  <c r="L41" i="3" s="1"/>
  <c r="CE19" i="3"/>
  <c r="L28" i="3" s="1"/>
  <c r="CE11" i="3"/>
  <c r="L12" i="3" s="1"/>
  <c r="CE14" i="3"/>
  <c r="CE42" i="3"/>
  <c r="L81" i="3" s="1"/>
  <c r="CE6" i="3"/>
  <c r="K7" i="3" s="1"/>
  <c r="CE41" i="3"/>
  <c r="L69" i="3" s="1"/>
  <c r="CE39" i="3"/>
  <c r="K73" i="3" s="1"/>
  <c r="CE28" i="3"/>
  <c r="L46" i="3" s="1"/>
  <c r="CE46" i="3"/>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14" i="3"/>
  <c r="K86" i="3" l="1"/>
  <c r="K46" i="3"/>
  <c r="L16" i="3"/>
  <c r="K22" i="3"/>
  <c r="L47" i="3"/>
  <c r="K62" i="3"/>
  <c r="K80" i="3"/>
  <c r="L24" i="3"/>
  <c r="L5" i="3"/>
  <c r="K69" i="3"/>
  <c r="K89" i="3"/>
  <c r="L94" i="3"/>
  <c r="K16" i="3"/>
  <c r="L84" i="3"/>
  <c r="K93" i="3"/>
  <c r="L97" i="3"/>
  <c r="L87" i="3"/>
  <c r="K24" i="3"/>
  <c r="K12" i="3"/>
  <c r="K23" i="3"/>
  <c r="L86" i="3"/>
  <c r="L89" i="3"/>
  <c r="K85" i="3"/>
  <c r="L38" i="3"/>
  <c r="K4" i="3"/>
  <c r="K8" i="3"/>
  <c r="K28" i="3"/>
  <c r="L71" i="3"/>
  <c r="K55" i="3"/>
  <c r="L4" i="3"/>
  <c r="CF48" i="3" s="1"/>
  <c r="L70" i="3"/>
  <c r="L73" i="3"/>
  <c r="L20" i="3"/>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K21" i="3"/>
  <c r="CF17" i="3" s="1"/>
  <c r="L36" i="3"/>
  <c r="K38" i="3"/>
  <c r="L56" i="3"/>
  <c r="L44" i="3"/>
  <c r="CF50" i="3"/>
  <c r="K33" i="3"/>
  <c r="L9" i="3"/>
  <c r="L57" i="3"/>
  <c r="K72" i="3"/>
  <c r="K25" i="3"/>
  <c r="K71" i="3"/>
  <c r="K39" i="3"/>
  <c r="K44" i="3"/>
  <c r="L64" i="3"/>
  <c r="L14" i="3"/>
  <c r="K65" i="3"/>
  <c r="K63" i="3"/>
  <c r="CF36" i="3"/>
  <c r="L60" i="3"/>
  <c r="K31" i="3"/>
  <c r="K20" i="3"/>
  <c r="K78" i="3"/>
  <c r="K95" i="3"/>
  <c r="CF10" i="3"/>
  <c r="L21" i="3"/>
  <c r="K15" i="3"/>
  <c r="K54" i="3"/>
  <c r="K76" i="3"/>
  <c r="L93" i="3"/>
  <c r="L25" i="3"/>
  <c r="L49" i="3"/>
  <c r="K37" i="3"/>
  <c r="L45" i="3"/>
  <c r="L63" i="3"/>
  <c r="K47" i="3"/>
  <c r="L8" i="3"/>
  <c r="L30" i="3"/>
  <c r="CF18" i="3" s="1"/>
  <c r="L37" i="3"/>
  <c r="L72" i="3"/>
  <c r="K79" i="3"/>
  <c r="K70" i="3"/>
  <c r="CF40" i="3" s="1"/>
  <c r="K97" i="3"/>
  <c r="L77" i="3"/>
  <c r="L95" i="3"/>
  <c r="L78" i="3"/>
  <c r="K88" i="3"/>
  <c r="L80" i="3"/>
  <c r="K53" i="3"/>
  <c r="K87" i="3"/>
  <c r="CF53" i="3" l="1"/>
  <c r="CF14" i="3"/>
  <c r="CF26" i="3"/>
  <c r="CF32" i="3"/>
  <c r="CF45" i="3"/>
  <c r="CF46" i="3"/>
  <c r="CF49"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CH18" i="3"/>
  <c r="N28" i="3" s="1"/>
  <c r="CH33" i="3"/>
  <c r="N57" i="3" s="1"/>
  <c r="CH7" i="3"/>
  <c r="O6" i="3" s="1"/>
  <c r="CH25" i="3"/>
  <c r="CH28" i="3"/>
  <c r="CH47" i="3"/>
  <c r="CH29" i="3"/>
  <c r="O45" i="3" s="1"/>
  <c r="CH6" i="3"/>
  <c r="O8" i="3" s="1"/>
  <c r="CH42" i="3"/>
  <c r="CH43" i="3"/>
  <c r="CH50" i="3"/>
  <c r="CH10" i="3"/>
  <c r="O16" i="3" s="1"/>
  <c r="CH17" i="3"/>
  <c r="CH15" i="3"/>
  <c r="CH9" i="3"/>
  <c r="CH12" i="3"/>
  <c r="O17" i="3" s="1"/>
  <c r="CH19" i="3"/>
  <c r="O28" i="3" s="1"/>
  <c r="CH26" i="3"/>
  <c r="CH40" i="3"/>
  <c r="CH11" i="3"/>
  <c r="O12" i="3" s="1"/>
  <c r="CH14" i="3"/>
  <c r="CH13" i="3"/>
  <c r="O13" i="3" s="1"/>
  <c r="O94" i="3"/>
  <c r="N96" i="3"/>
  <c r="O97" i="3"/>
  <c r="O76" i="3" l="1"/>
  <c r="N70" i="3"/>
  <c r="O92" i="3"/>
  <c r="N48" i="3"/>
  <c r="O7" i="3"/>
  <c r="N31" i="3"/>
  <c r="O38" i="3"/>
  <c r="N56" i="3"/>
  <c r="N89" i="3"/>
  <c r="O88" i="3"/>
  <c r="N21" i="3"/>
  <c r="O48" i="3"/>
  <c r="O85" i="3"/>
  <c r="N63" i="3"/>
  <c r="N41" i="3"/>
  <c r="N64" i="3"/>
  <c r="N62" i="3"/>
  <c r="N38" i="3"/>
  <c r="O80" i="3"/>
  <c r="O39" i="3"/>
  <c r="N79" i="3"/>
  <c r="O86" i="3"/>
  <c r="O62" i="3"/>
  <c r="N71" i="3"/>
  <c r="O71" i="3"/>
  <c r="O93" i="3"/>
  <c r="N93" i="3"/>
  <c r="N95" i="3"/>
  <c r="N61" i="3"/>
  <c r="O64" i="3"/>
  <c r="O95" i="3"/>
  <c r="O44" i="3"/>
  <c r="O47" i="3"/>
  <c r="N29" i="3"/>
  <c r="O55" i="3"/>
  <c r="O33" i="3"/>
  <c r="N9" i="3"/>
  <c r="N36" i="3"/>
  <c r="O41" i="3"/>
  <c r="O4" i="3"/>
  <c r="CI51" i="3" s="1"/>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CJ53" i="3" s="1"/>
  <c r="N68" i="3"/>
  <c r="O40" i="3"/>
  <c r="O15" i="3"/>
  <c r="N65" i="3"/>
  <c r="O9" i="3"/>
  <c r="CK41" i="3" s="1"/>
  <c r="O36" i="3"/>
  <c r="CJ22" i="3" s="1"/>
  <c r="O61" i="3"/>
  <c r="CI47" i="3"/>
  <c r="N13" i="3"/>
  <c r="O68" i="3"/>
  <c r="O57" i="3"/>
  <c r="O65" i="3"/>
  <c r="N40" i="3"/>
  <c r="O31" i="3"/>
  <c r="CJ21" i="3" s="1"/>
  <c r="N92" i="3"/>
  <c r="N77" i="3"/>
  <c r="CI50" i="3"/>
  <c r="O25" i="3"/>
  <c r="O37" i="3"/>
  <c r="N5" i="3"/>
  <c r="O72" i="3"/>
  <c r="O84" i="3"/>
  <c r="O87" i="3"/>
  <c r="N60" i="3"/>
  <c r="O78" i="3"/>
  <c r="O23" i="3"/>
  <c r="N94" i="3"/>
  <c r="CK52" i="3" s="1"/>
  <c r="N39" i="3"/>
  <c r="CK23" i="3" s="1"/>
  <c r="N4" i="3"/>
  <c r="N87" i="3"/>
  <c r="N25" i="3"/>
  <c r="O22" i="3"/>
  <c r="N76" i="3"/>
  <c r="CJ43" i="3" s="1"/>
  <c r="O49" i="3"/>
  <c r="N46" i="3"/>
  <c r="CJ28" i="3" s="1"/>
  <c r="N53" i="3"/>
  <c r="CK28" i="3"/>
  <c r="CK48" i="3"/>
  <c r="N85" i="3"/>
  <c r="N44" i="3"/>
  <c r="N12" i="3"/>
  <c r="O54" i="3"/>
  <c r="O89" i="3"/>
  <c r="O56" i="3"/>
  <c r="CJ50" i="3" s="1"/>
  <c r="N24" i="3"/>
  <c r="O46" i="3"/>
  <c r="O21" i="3"/>
  <c r="CK6" i="3" s="1"/>
  <c r="N45" i="3"/>
  <c r="CK29" i="3" s="1"/>
  <c r="CK32" i="3"/>
  <c r="N16" i="3"/>
  <c r="CJ48" i="3"/>
  <c r="O20" i="3"/>
  <c r="N33" i="3"/>
  <c r="N69" i="3"/>
  <c r="O73" i="3"/>
  <c r="O60" i="3"/>
  <c r="O63" i="3"/>
  <c r="O70" i="3"/>
  <c r="CK38" i="3" s="1"/>
  <c r="N22" i="3"/>
  <c r="CK15" i="3" s="1"/>
  <c r="CK42" i="3"/>
  <c r="N78" i="3"/>
  <c r="O81" i="3"/>
  <c r="N14" i="3"/>
  <c r="N23" i="3"/>
  <c r="N20" i="3"/>
  <c r="O24" i="3"/>
  <c r="CK17" i="3" s="1"/>
  <c r="N17" i="3"/>
  <c r="O14" i="3"/>
  <c r="CI33" i="3" s="1"/>
  <c r="CK33" i="3"/>
  <c r="CK53" i="3"/>
  <c r="CK34" i="3" l="1"/>
  <c r="CK26" i="3"/>
  <c r="CI29" i="3"/>
  <c r="CK35" i="3"/>
  <c r="CK51" i="3"/>
  <c r="CK25" i="3"/>
  <c r="CK46" i="3"/>
  <c r="CK22" i="3"/>
  <c r="CI35" i="3"/>
  <c r="CI27" i="3"/>
  <c r="CK40" i="3"/>
  <c r="CI53" i="3"/>
  <c r="CI16" i="3"/>
  <c r="CK14" i="3"/>
  <c r="CK13" i="3"/>
  <c r="CI46" i="3"/>
  <c r="CI23" i="3"/>
  <c r="CI25" i="3"/>
  <c r="CI17" i="3"/>
  <c r="CK20" i="3"/>
  <c r="CK16" i="3"/>
  <c r="CI38" i="3"/>
  <c r="CK50" i="3"/>
  <c r="CI45" i="3"/>
  <c r="CI40" i="3"/>
  <c r="CI28" i="3"/>
  <c r="CI11" i="3"/>
  <c r="CK47" i="3"/>
  <c r="CI13" i="3"/>
  <c r="CI14" i="3"/>
  <c r="CK39" i="3"/>
  <c r="CI12" i="3"/>
  <c r="CI37" i="3"/>
  <c r="CK19" i="3"/>
  <c r="CJ9" i="3"/>
  <c r="CL9" i="3" s="1"/>
  <c r="CK30" i="3"/>
  <c r="CI43" i="3"/>
  <c r="CL43" i="3" s="1"/>
  <c r="CI42" i="3"/>
  <c r="CK31" i="3"/>
  <c r="CK44" i="3"/>
  <c r="CI48" i="3"/>
  <c r="CK27" i="3"/>
  <c r="CI24" i="3"/>
  <c r="CI39" i="3"/>
  <c r="CI21" i="3"/>
  <c r="CI20" i="3"/>
  <c r="CJ19" i="3"/>
  <c r="CL19" i="3" s="1"/>
  <c r="CI31" i="3"/>
  <c r="CK10" i="3"/>
  <c r="CK49" i="3"/>
  <c r="CI52" i="3"/>
  <c r="CK37" i="3"/>
  <c r="CK8" i="3"/>
  <c r="CI44" i="3"/>
  <c r="CK18" i="3"/>
  <c r="CI9" i="3"/>
  <c r="CI19" i="3"/>
  <c r="CI36" i="3"/>
  <c r="CI18" i="3"/>
  <c r="CI15" i="3"/>
  <c r="CI32" i="3"/>
  <c r="CK21" i="3"/>
  <c r="CK12" i="3"/>
  <c r="CI49" i="3"/>
  <c r="CI8" i="3"/>
  <c r="CK43" i="3"/>
  <c r="CI30" i="3"/>
  <c r="CI26" i="3"/>
  <c r="CK7" i="3"/>
  <c r="CK11" i="3"/>
  <c r="CI22" i="3"/>
  <c r="CL22" i="3" s="1"/>
  <c r="CK24" i="3"/>
  <c r="CK45" i="3"/>
  <c r="CL53" i="3"/>
  <c r="CI7" i="3"/>
  <c r="CI10" i="3"/>
  <c r="CI41" i="3"/>
  <c r="CI34" i="3"/>
  <c r="CJ36" i="3"/>
  <c r="CL36" i="3" s="1"/>
  <c r="CK36" i="3"/>
  <c r="CJ18" i="3"/>
  <c r="CI6" i="3"/>
  <c r="CL50" i="3"/>
  <c r="CJ30" i="3"/>
  <c r="CJ32" i="3"/>
  <c r="CL32" i="3" s="1"/>
  <c r="CJ52" i="3"/>
  <c r="CL52" i="3" s="1"/>
  <c r="CJ40" i="3"/>
  <c r="CL40" i="3" s="1"/>
  <c r="CJ26" i="3"/>
  <c r="CL26" i="3" s="1"/>
  <c r="CJ51" i="3"/>
  <c r="CL51" i="3" s="1"/>
  <c r="CJ45" i="3"/>
  <c r="CL45" i="3" s="1"/>
  <c r="CJ42" i="3"/>
  <c r="CL42" i="3" s="1"/>
  <c r="CL48" i="3"/>
  <c r="CJ47" i="3"/>
  <c r="CL47" i="3" s="1"/>
  <c r="CJ13" i="3"/>
  <c r="CL13" i="3" s="1"/>
  <c r="CJ44" i="3"/>
  <c r="CL44" i="3" s="1"/>
  <c r="CJ49" i="3"/>
  <c r="CJ46" i="3"/>
  <c r="CL46" i="3" s="1"/>
  <c r="CJ38" i="3"/>
  <c r="CL38" i="3" s="1"/>
  <c r="CJ33" i="3"/>
  <c r="CL33" i="3" s="1"/>
  <c r="CJ35" i="3"/>
  <c r="CL35" i="3" s="1"/>
  <c r="CJ31" i="3"/>
  <c r="CL31" i="3" s="1"/>
  <c r="CJ34" i="3"/>
  <c r="CL28" i="3"/>
  <c r="CJ17" i="3"/>
  <c r="CL17" i="3" s="1"/>
  <c r="CJ24" i="3"/>
  <c r="CL24" i="3" s="1"/>
  <c r="CJ11" i="3"/>
  <c r="CL11" i="3" s="1"/>
  <c r="CJ20" i="3"/>
  <c r="CL20" i="3" s="1"/>
  <c r="CJ15" i="3"/>
  <c r="CL15" i="3" s="1"/>
  <c r="CJ14" i="3"/>
  <c r="CL14" i="3" s="1"/>
  <c r="CJ16" i="3"/>
  <c r="CL16" i="3" s="1"/>
  <c r="CL21" i="3"/>
  <c r="CK9" i="3"/>
  <c r="CJ10" i="3"/>
  <c r="CJ12" i="3"/>
  <c r="CL12" i="3" s="1"/>
  <c r="CJ25" i="3"/>
  <c r="CL25" i="3" s="1"/>
  <c r="CJ8" i="3"/>
  <c r="CJ6" i="3"/>
  <c r="CJ7" i="3"/>
  <c r="CJ23" i="3"/>
  <c r="CL23" i="3" s="1"/>
  <c r="CJ37" i="3"/>
  <c r="CL37" i="3" s="1"/>
  <c r="CJ39" i="3"/>
  <c r="CL39" i="3" s="1"/>
  <c r="CJ41" i="3"/>
  <c r="CJ29" i="3"/>
  <c r="CL29" i="3" s="1"/>
  <c r="CJ27" i="3"/>
  <c r="CL27" i="3" s="1"/>
  <c r="CL18" i="3" l="1"/>
  <c r="CL49" i="3"/>
  <c r="CL8" i="3"/>
  <c r="CL30"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CN31" i="3"/>
  <c r="CN40" i="3"/>
  <c r="CN45" i="3"/>
  <c r="CN34" i="3"/>
  <c r="CN8" i="3"/>
  <c r="CN12" i="3"/>
  <c r="CN41" i="3"/>
  <c r="CN52" i="3"/>
  <c r="CN51" i="3"/>
  <c r="CN6" i="3"/>
  <c r="Q7" i="3" s="1"/>
  <c r="CN15" i="3"/>
  <c r="CN10" i="3"/>
  <c r="CN39" i="3"/>
  <c r="CN35" i="3"/>
  <c r="CN7" i="3"/>
  <c r="CN27" i="3"/>
  <c r="CN9" i="3"/>
  <c r="CN18" i="3"/>
  <c r="CN21" i="3"/>
  <c r="CN19" i="3"/>
  <c r="CN38" i="3"/>
  <c r="CN22" i="3"/>
  <c r="CN44" i="3"/>
  <c r="CN47" i="3"/>
  <c r="CN16" i="3"/>
  <c r="CN23" i="3"/>
  <c r="CN43" i="3"/>
  <c r="CN49" i="3"/>
  <c r="CN32" i="3"/>
  <c r="CN42" i="3"/>
  <c r="CN50" i="3"/>
  <c r="CN33" i="3"/>
  <c r="CN30" i="3"/>
  <c r="CN24" i="3"/>
  <c r="Q37" i="3" s="1"/>
  <c r="CN37" i="3"/>
  <c r="CN48" i="3"/>
  <c r="CN20" i="3"/>
  <c r="CN17" i="3"/>
  <c r="CN13" i="3"/>
  <c r="CN36" i="3"/>
  <c r="CN46" i="3"/>
  <c r="CN14" i="3"/>
  <c r="CN25" i="3"/>
  <c r="CN53" i="3"/>
  <c r="CN28" i="3"/>
  <c r="CN26" i="3"/>
  <c r="Q44" i="3" s="1"/>
  <c r="R46" i="3" l="1"/>
  <c r="Q95" i="3"/>
  <c r="Q57" i="3"/>
  <c r="Q33" i="3"/>
  <c r="R97" i="3"/>
  <c r="R92" i="3"/>
  <c r="Q94" i="3"/>
  <c r="Q32" i="3"/>
  <c r="Q71" i="3"/>
  <c r="R57" i="3"/>
  <c r="Q20" i="3"/>
  <c r="Q76" i="3"/>
  <c r="Q28" i="3"/>
  <c r="R15" i="3"/>
  <c r="Q70" i="3"/>
  <c r="Q84" i="3"/>
  <c r="Q53" i="3"/>
  <c r="Q6" i="3"/>
  <c r="Q5" i="3"/>
  <c r="Q36" i="3"/>
  <c r="R37" i="3"/>
  <c r="R64" i="3"/>
  <c r="Q87" i="3"/>
  <c r="R47" i="3"/>
  <c r="R65" i="3"/>
  <c r="R13" i="3"/>
  <c r="R76" i="3"/>
  <c r="R4" i="3"/>
  <c r="Q79" i="3"/>
  <c r="Q49" i="3"/>
  <c r="R45" i="3"/>
  <c r="Q24" i="3"/>
  <c r="R36" i="3"/>
  <c r="R63" i="3"/>
  <c r="R73" i="3"/>
  <c r="R33" i="3"/>
  <c r="R25" i="3"/>
  <c r="R71" i="3"/>
  <c r="R52" i="3"/>
  <c r="R89" i="3"/>
  <c r="Q89" i="3"/>
  <c r="Q15" i="3"/>
  <c r="Q47" i="3"/>
  <c r="Q81" i="3"/>
  <c r="R77" i="3"/>
  <c r="R55" i="3"/>
  <c r="R61" i="3"/>
  <c r="Q77" i="3"/>
  <c r="Q25" i="3"/>
  <c r="Q17" i="3"/>
  <c r="R78" i="3"/>
  <c r="Q69" i="3"/>
  <c r="Q56"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CO43" i="3" s="1"/>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R6" i="3"/>
  <c r="Q31" i="3"/>
  <c r="R23" i="3"/>
  <c r="R29" i="3"/>
  <c r="Q23" i="3"/>
  <c r="R24" i="3"/>
  <c r="Q8" i="3"/>
  <c r="R20" i="3"/>
  <c r="R5" i="3"/>
  <c r="CP30" i="3" s="1"/>
  <c r="Q14" i="3"/>
  <c r="R28" i="3"/>
  <c r="R22" i="3"/>
  <c r="R16" i="3"/>
  <c r="CP43" i="3"/>
  <c r="CP31" i="3"/>
  <c r="CO41" i="3"/>
  <c r="CO33" i="3"/>
  <c r="CO48" i="3" l="1"/>
  <c r="CP27" i="3"/>
  <c r="CO21" i="3"/>
  <c r="CP47" i="3"/>
  <c r="CP37" i="3"/>
  <c r="CP24" i="3"/>
  <c r="CO47" i="3"/>
  <c r="CO50" i="3"/>
  <c r="CO22" i="3"/>
  <c r="CO23" i="3"/>
  <c r="CP39" i="3"/>
  <c r="CQ39" i="3" s="1"/>
  <c r="CP45" i="3"/>
  <c r="CP42" i="3"/>
  <c r="CP52" i="3"/>
  <c r="CO16" i="3"/>
  <c r="CO30" i="3"/>
  <c r="CP41" i="3"/>
  <c r="CP21" i="3"/>
  <c r="CO34" i="3"/>
  <c r="CO52" i="3"/>
  <c r="CP25" i="3"/>
  <c r="CP15" i="3"/>
  <c r="CP38" i="3"/>
  <c r="CQ38" i="3" s="1"/>
  <c r="CO15" i="3"/>
  <c r="CO12" i="3"/>
  <c r="CP28" i="3"/>
  <c r="CO20" i="3"/>
  <c r="CP26" i="3"/>
  <c r="CO27" i="3"/>
  <c r="CO32" i="3"/>
  <c r="CO38" i="3"/>
  <c r="CO25" i="3"/>
  <c r="CO37" i="3"/>
  <c r="CO39" i="3"/>
  <c r="CO31" i="3"/>
  <c r="CQ31" i="3" s="1"/>
  <c r="CO24" i="3"/>
  <c r="CP33" i="3"/>
  <c r="CP23" i="3"/>
  <c r="CO40" i="3"/>
  <c r="CO44" i="3"/>
  <c r="CP50" i="3"/>
  <c r="CP12" i="3"/>
  <c r="CP22" i="3"/>
  <c r="CP53" i="3"/>
  <c r="CP29" i="3"/>
  <c r="CP34" i="3"/>
  <c r="CO19" i="3"/>
  <c r="CP48" i="3"/>
  <c r="CO42" i="3"/>
  <c r="CO29" i="3"/>
  <c r="CP16" i="3"/>
  <c r="CO26" i="3"/>
  <c r="CP51" i="3"/>
  <c r="CP44" i="3"/>
  <c r="CQ44" i="3" s="1"/>
  <c r="CO49" i="3"/>
  <c r="CO11" i="3"/>
  <c r="CP40" i="3"/>
  <c r="CQ40" i="3" s="1"/>
  <c r="CO46" i="3"/>
  <c r="CP35" i="3"/>
  <c r="CP49" i="3"/>
  <c r="CO8" i="3"/>
  <c r="CP10" i="3"/>
  <c r="CO53" i="3"/>
  <c r="CQ53" i="3" s="1"/>
  <c r="CO51" i="3"/>
  <c r="CP46" i="3"/>
  <c r="CO7" i="3"/>
  <c r="CO35" i="3"/>
  <c r="CP32" i="3"/>
  <c r="CQ32" i="3" s="1"/>
  <c r="CP19" i="3"/>
  <c r="CO6" i="3"/>
  <c r="CP7" i="3"/>
  <c r="CO10" i="3"/>
  <c r="CO18" i="3"/>
  <c r="CP6" i="3"/>
  <c r="CP9" i="3"/>
  <c r="CP13" i="3"/>
  <c r="CP20" i="3"/>
  <c r="CQ20" i="3" s="1"/>
  <c r="CO28" i="3"/>
  <c r="CQ28" i="3" s="1"/>
  <c r="CO45" i="3"/>
  <c r="CQ45" i="3" s="1"/>
  <c r="CO13" i="3"/>
  <c r="CP36" i="3"/>
  <c r="CO36" i="3"/>
  <c r="CP14" i="3"/>
  <c r="CP17" i="3"/>
  <c r="CP8" i="3"/>
  <c r="CQ8" i="3" s="1"/>
  <c r="CQ27" i="3"/>
  <c r="CQ12" i="3"/>
  <c r="CO17" i="3"/>
  <c r="CQ51" i="3"/>
  <c r="CQ23" i="3"/>
  <c r="CQ22" i="3"/>
  <c r="CQ47" i="3"/>
  <c r="CQ15" i="3"/>
  <c r="CQ37" i="3"/>
  <c r="CO9" i="3"/>
  <c r="CO14" i="3"/>
  <c r="CQ50" i="3"/>
  <c r="CQ33" i="3"/>
  <c r="CQ43" i="3"/>
  <c r="CQ30" i="3"/>
  <c r="CP11" i="3"/>
  <c r="CQ11" i="3" s="1"/>
  <c r="CQ42" i="3"/>
  <c r="CP18" i="3"/>
  <c r="CQ26" i="3"/>
  <c r="CQ24" i="3"/>
  <c r="CQ48" i="3"/>
  <c r="CQ34" i="3"/>
  <c r="CQ21" i="3"/>
  <c r="CQ16" i="3"/>
  <c r="CQ41" i="3"/>
  <c r="CQ52" i="3"/>
  <c r="CQ29" i="3"/>
  <c r="CQ25" i="3"/>
  <c r="CQ19" i="3" l="1"/>
  <c r="CQ49" i="3"/>
  <c r="CQ46" i="3"/>
  <c r="CQ35" i="3"/>
  <c r="CQ10" i="3"/>
  <c r="CQ7" i="3"/>
  <c r="CQ18" i="3"/>
  <c r="CQ6" i="3"/>
  <c r="CQ9" i="3"/>
  <c r="CQ13" i="3"/>
  <c r="CR51" i="3" s="1"/>
  <c r="CQ36" i="3"/>
  <c r="CQ14" i="3"/>
  <c r="CR52" i="3" s="1"/>
  <c r="CQ17" i="3"/>
  <c r="CR36" i="3" l="1"/>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U38" i="3" s="1"/>
  <c r="CS19" i="3"/>
  <c r="CS21" i="3"/>
  <c r="CS18" i="3"/>
  <c r="CS52" i="3"/>
  <c r="CS7" i="3"/>
  <c r="CS27" i="3"/>
  <c r="CS43" i="3"/>
  <c r="CS14" i="3"/>
  <c r="CS33" i="3"/>
  <c r="CS38" i="3"/>
  <c r="CS53" i="3"/>
  <c r="CS50" i="3"/>
  <c r="U96" i="3" s="1"/>
  <c r="CS23" i="3"/>
  <c r="T40" i="3" s="1"/>
  <c r="CS29" i="3"/>
  <c r="U45" i="3" s="1"/>
  <c r="CS12" i="3"/>
  <c r="T13" i="3" s="1"/>
  <c r="CS34" i="3"/>
  <c r="U65" i="3" s="1"/>
  <c r="CS37" i="3"/>
  <c r="CS41" i="3"/>
  <c r="T71" i="3" s="1"/>
  <c r="CS28" i="3"/>
  <c r="U48" i="3" s="1"/>
  <c r="CS16" i="3"/>
  <c r="CS25" i="3"/>
  <c r="T39" i="3" s="1"/>
  <c r="CS6" i="3"/>
  <c r="U8" i="3" s="1"/>
  <c r="CS31" i="3"/>
  <c r="CS39" i="3"/>
  <c r="U71" i="3" s="1"/>
  <c r="CS40" i="3"/>
  <c r="U70" i="3" s="1"/>
  <c r="CS35" i="3"/>
  <c r="U63" i="3" s="1"/>
  <c r="CS51" i="3"/>
  <c r="U92" i="3" s="1"/>
  <c r="CS13" i="3"/>
  <c r="T14" i="3" s="1"/>
  <c r="CS20" i="3"/>
  <c r="U30" i="3" s="1"/>
  <c r="CS47" i="3"/>
  <c r="U84" i="3" s="1"/>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T94" i="3"/>
  <c r="T33" i="3"/>
  <c r="U44" i="3"/>
  <c r="U55" i="3" l="1"/>
  <c r="T95" i="3"/>
  <c r="T70" i="3"/>
  <c r="U53" i="3"/>
  <c r="U23" i="3"/>
  <c r="U24" i="3"/>
  <c r="T80" i="3"/>
  <c r="U47" i="3"/>
  <c r="T63" i="3"/>
  <c r="U4" i="3"/>
  <c r="CT53" i="3" s="1"/>
  <c r="T93" i="3"/>
  <c r="T30" i="3"/>
  <c r="T31" i="3"/>
  <c r="U31" i="3"/>
  <c r="T92" i="3"/>
  <c r="U40" i="3"/>
  <c r="U94" i="3"/>
  <c r="U97" i="3"/>
  <c r="U61" i="3"/>
  <c r="T65" i="3"/>
  <c r="T47" i="3"/>
  <c r="T49" i="3"/>
  <c r="T9" i="3"/>
  <c r="U29" i="3"/>
  <c r="T32" i="3"/>
  <c r="T62" i="3"/>
  <c r="U36" i="3"/>
  <c r="T72" i="3"/>
  <c r="T29" i="3"/>
  <c r="T97" i="3"/>
  <c r="U95" i="3"/>
  <c r="T37" i="3"/>
  <c r="U79" i="3"/>
  <c r="U86" i="3"/>
  <c r="T64" i="3"/>
  <c r="T89" i="3"/>
  <c r="T96" i="3"/>
  <c r="T85" i="3"/>
  <c r="U93" i="3"/>
  <c r="T45" i="3"/>
  <c r="U46" i="3"/>
  <c r="T81" i="3"/>
  <c r="U76" i="3"/>
  <c r="U77" i="3"/>
  <c r="U69" i="3"/>
  <c r="T88" i="3"/>
  <c r="U87" i="3"/>
  <c r="CT49" i="3" s="1"/>
  <c r="T87" i="3"/>
  <c r="T86" i="3"/>
  <c r="T73" i="3"/>
  <c r="T69" i="3"/>
  <c r="U73" i="3"/>
  <c r="U68" i="3"/>
  <c r="U39" i="3"/>
  <c r="T84" i="3"/>
  <c r="T76" i="3"/>
  <c r="T77" i="3"/>
  <c r="U78" i="3"/>
  <c r="U60" i="3"/>
  <c r="U81" i="3"/>
  <c r="U72" i="3"/>
  <c r="T68" i="3"/>
  <c r="U64" i="3"/>
  <c r="T55" i="3"/>
  <c r="T61" i="3"/>
  <c r="T48" i="3"/>
  <c r="T60" i="3"/>
  <c r="T16" i="3"/>
  <c r="U33" i="3"/>
  <c r="T57" i="3"/>
  <c r="U6" i="3"/>
  <c r="CT6" i="3" s="1"/>
  <c r="T56" i="3"/>
  <c r="U54" i="3"/>
  <c r="T41" i="3"/>
  <c r="U37" i="3"/>
  <c r="T52" i="3"/>
  <c r="T54" i="3"/>
  <c r="CT32" i="3" s="1"/>
  <c r="T44" i="3"/>
  <c r="U52" i="3"/>
  <c r="T53" i="3"/>
  <c r="U17" i="3"/>
  <c r="U15" i="3"/>
  <c r="U32" i="3"/>
  <c r="T28" i="3"/>
  <c r="U7" i="3"/>
  <c r="U49" i="3"/>
  <c r="T7" i="3"/>
  <c r="U13" i="3"/>
  <c r="CT12" i="3" s="1"/>
  <c r="T5" i="3"/>
  <c r="U28" i="3"/>
  <c r="T36" i="3"/>
  <c r="U14" i="3"/>
  <c r="CT13" i="3" s="1"/>
  <c r="T23" i="3"/>
  <c r="T21" i="3"/>
  <c r="T20" i="3"/>
  <c r="U25" i="3"/>
  <c r="CT38" i="3"/>
  <c r="U21" i="3"/>
  <c r="CT50" i="3"/>
  <c r="U41" i="3"/>
  <c r="T12" i="3"/>
  <c r="CT31" i="3"/>
  <c r="T24" i="3"/>
  <c r="U16" i="3"/>
  <c r="T8" i="3"/>
  <c r="U12" i="3"/>
  <c r="T6" i="3"/>
  <c r="T4" i="3"/>
  <c r="CT15" i="3"/>
  <c r="U20" i="3"/>
  <c r="CT14" i="3" s="1"/>
  <c r="T25" i="3"/>
  <c r="CT42" i="3"/>
  <c r="CT20" i="3"/>
  <c r="CT26" i="3"/>
  <c r="CT27" i="3"/>
  <c r="CT52" i="3"/>
  <c r="CT29" i="3"/>
  <c r="CT36" i="3"/>
  <c r="CT48" i="3" l="1"/>
  <c r="CT30" i="3"/>
  <c r="CT21" i="3"/>
  <c r="CT51" i="3"/>
  <c r="CT34" i="3"/>
  <c r="CT23" i="3"/>
  <c r="CT25" i="3"/>
  <c r="CT40" i="3"/>
  <c r="CT45" i="3"/>
  <c r="CT33" i="3"/>
  <c r="CT43" i="3"/>
  <c r="CT44" i="3"/>
  <c r="CT47" i="3"/>
  <c r="CT16" i="3"/>
  <c r="CT22" i="3"/>
  <c r="CT28" i="3"/>
  <c r="CT37" i="3"/>
  <c r="CT39" i="3"/>
  <c r="CT24" i="3"/>
  <c r="CT17" i="3"/>
  <c r="CT41" i="3"/>
  <c r="CT18" i="3"/>
  <c r="CT8" i="3"/>
  <c r="CT46" i="3"/>
  <c r="CT7" i="3"/>
  <c r="CT11" i="3"/>
  <c r="CT19" i="3"/>
  <c r="CT9" i="3"/>
  <c r="CT10"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AG134" i="3"/>
  <c r="N139" i="3"/>
  <c r="AF139" i="3" s="1"/>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AM38" i="45" a="1"/>
  <c r="AM38" i="45" s="1"/>
  <c r="C229" i="3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I44" i="45" l="1"/>
  <c r="C223" i="31"/>
  <c r="B223" i="31"/>
  <c r="C217" i="31"/>
  <c r="D131" i="3"/>
  <c r="AI7" i="45"/>
  <c r="C210" i="31"/>
  <c r="C220" i="31"/>
  <c r="B220" i="31"/>
  <c r="N132" i="3"/>
  <c r="AF132" i="3" s="1"/>
  <c r="AG125" i="3"/>
  <c r="N133" i="3"/>
  <c r="AF133" i="3" s="1"/>
  <c r="D133" i="3" s="1"/>
  <c r="AG123" i="3"/>
  <c r="AG133" i="3" l="1"/>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BB23" i="45"/>
  <c r="AJ155" i="3"/>
  <c r="AJ151" i="3"/>
  <c r="BN34" i="45" l="1"/>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<sst xmlns="http://schemas.openxmlformats.org/spreadsheetml/2006/main" count="6733" uniqueCount="1515">
  <si>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</si>
  <si>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</si>
  <si>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</si>
  <si>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</si>
  <si>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</si>
  <si>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</si>
  <si>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</si>
  <si>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</si>
  <si>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</si>
  <si>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</si>
  <si>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</si>
  <si>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</si>
  <si>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</si>
  <si>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</si>
  <si>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</si>
  <si>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</si>
  <si>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</si>
  <si>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</si>
  <si>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</si>
  <si>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</si>
  <si>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</si>
  <si>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</si>
  <si>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</si>
  <si>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</si>
  <si>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</si>
  <si>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</si>
  <si>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</si>
  <si>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</si>
  <si>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</si>
  <si>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</si>
  <si>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</si>
  <si>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</si>
  <si>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</si>
  <si>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</si>
  <si>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</si>
  <si>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</si>
  <si>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</si>
  <si>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</si>
  <si>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</si>
  <si>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</si>
  <si>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</si>
  <si>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</si>
  <si>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</si>
  <si>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</si>
  <si>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</si>
  <si>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</si>
  <si>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</si>
  <si>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</si>
  <si>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</si>
  <si>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</si>
  <si>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</si>
  <si>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</si>
  <si>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</si>
  <si>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</si>
  <si>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</si>
  <si>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</si>
  <si>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</si>
  <si>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</si>
  <si>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</si>
  <si>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</si>
  <si>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</si>
  <si>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</si>
  <si>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</si>
  <si>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</si>
  <si>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</si>
  <si>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</si>
  <si>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</si>
  <si>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</si>
  <si>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</si>
  <si>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</si>
  <si>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</si>
  <si>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</si>
  <si>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</si>
  <si>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</si>
  <si>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</si>
  <si>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</si>
  <si>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</si>
  <si>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</si>
  <si>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</si>
  <si>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</si>
  <si>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</si>
  <si>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</si>
  <si>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</si>
  <si>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</si>
  <si>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</si>
  <si>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</si>
  <si>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</si>
  <si>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</si>
  <si>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</si>
  <si>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</si>
  <si>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</si>
  <si>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</si>
  <si>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</si>
  <si>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</si>
  <si>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</si>
  <si>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</si>
  <si>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</si>
  <si>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</si>
  <si>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</si>
  <si>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</si>
  <si>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</si>
  <si>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</si>
  <si>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</si>
  <si>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</si>
  <si>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</si>
  <si>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</si>
  <si>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</si>
  <si>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</si>
  <si>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</si>
  <si>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</si>
  <si>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</si>
  <si>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</si>
  <si>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</si>
  <si>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</si>
  <si>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</si>
  <si>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</si>
  <si>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</si>
  <si>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</si>
  <si>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</si>
  <si>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</si>
  <si>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</si>
  <si>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</si>
  <si>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</si>
  <si>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</si>
  <si>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</si>
  <si>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</si>
  <si>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</si>
  <si>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</si>
  <si>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</si>
  <si>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</si>
  <si>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</si>
  <si>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</si>
  <si>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</si>
  <si>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</si>
  <si>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</si>
  <si>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</si>
  <si>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</si>
  <si>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</si>
  <si>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</si>
  <si>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</si>
  <si>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</si>
  <si>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</si>
  <si>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</si>
  <si>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</si>
  <si>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</si>
  <si>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</si>
  <si>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</si>
  <si>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</si>
  <si>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</si>
  <si>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</si>
  <si>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</si>
  <si>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</si>
  <si>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</si>
  <si>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</si>
  <si>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</si>
  <si>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</si>
  <si>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</si>
  <si>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</si>
  <si>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</si>
  <si>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</si>
  <si>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</si>
  <si>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</si>
  <si>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</si>
  <si>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</si>
  <si>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</si>
  <si>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</si>
  <si>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</si>
  <si>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</si>
  <si>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</si>
  <si>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</si>
  <si>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</si>
  <si>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</si>
  <si>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</si>
  <si>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</si>
  <si>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</si>
  <si>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</si>
  <si>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</si>
  <si>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</si>
  <si>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</si>
  <si>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</si>
  <si>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</si>
  <si>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</si>
  <si>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</si>
  <si>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</si>
  <si>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</si>
  <si>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</si>
  <si>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</si>
  <si>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</si>
  <si>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</si>
  <si>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</si>
  <si>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</si>
  <si>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</si>
  <si>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</si>
  <si>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</si>
  <si>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</si>
  <si>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</si>
  <si>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</si>
  <si>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</si>
  <si>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</si>
  <si>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</si>
  <si>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</si>
  <si>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</si>
  <si>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</si>
  <si>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</si>
  <si>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</si>
  <si>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</si>
  <si>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</si>
  <si>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</si>
  <si>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</si>
  <si>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</si>
  <si>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</si>
  <si>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</si>
  <si>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</si>
  <si>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</si>
  <si>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</si>
  <si>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</si>
  <si>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</si>
  <si>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</si>
  <si>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</si>
  <si>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</si>
  <si>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</si>
  <si>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</si>
  <si>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</si>
  <si>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</si>
  <si>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</si>
  <si>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</si>
  <si>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</si>
  <si>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</si>
  <si>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</si>
  <si>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</si>
  <si>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</si>
  <si>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</si>
  <si>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</si>
  <si>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</si>
  <si>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</si>
  <si>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</si>
  <si>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</si>
  <si>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</si>
  <si>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</si>
  <si>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</si>
  <si>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</si>
  <si>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</si>
  <si>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</si>
  <si>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</si>
  <si>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</si>
  <si>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</si>
  <si>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</si>
  <si>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</si>
  <si>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</si>
  <si>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</si>
  <si>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</si>
  <si>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</si>
  <si>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</si>
  <si>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</si>
  <si>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</si>
  <si>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</si>
  <si>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</si>
  <si>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</si>
  <si>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</si>
  <si>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</si>
  <si>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</si>
  <si>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</si>
  <si>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</si>
  <si>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</si>
  <si>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</si>
  <si>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</si>
  <si>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</si>
  <si>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</si>
  <si>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</si>
  <si>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</si>
  <si>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</si>
  <si>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</si>
  <si>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</si>
  <si>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</si>
  <si>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</si>
  <si>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</si>
  <si>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</si>
  <si>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</si>
  <si>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</si>
  <si>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</si>
  <si>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</si>
  <si>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</si>
  <si>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</si>
  <si>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</si>
  <si>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</si>
  <si>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</si>
  <si>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</si>
  <si>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</si>
  <si>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</si>
  <si>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</si>
  <si>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</si>
  <si>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</si>
  <si>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</si>
  <si>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</si>
  <si>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</si>
  <si>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</si>
  <si>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</si>
  <si>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</si>
  <si>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</si>
  <si>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</si>
  <si>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</si>
  <si>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</si>
  <si>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</si>
  <si>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</si>
  <si>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</si>
  <si>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</si>
  <si>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</si>
  <si>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</si>
  <si>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</si>
  <si>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</si>
  <si>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</si>
  <si>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</si>
  <si>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</si>
  <si>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</si>
  <si>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</si>
  <si>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</si>
  <si>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</si>
  <si>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</si>
  <si>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</si>
  <si>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</si>
  <si>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</si>
  <si>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</si>
  <si>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</si>
  <si>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</si>
  <si>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</si>
  <si>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</si>
  <si>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</si>
  <si>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</si>
  <si>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</si>
  <si>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</si>
  <si>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</si>
  <si>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</si>
  <si>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</si>
  <si>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</si>
  <si>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</si>
  <si>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</si>
  <si>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</si>
  <si>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</si>
  <si>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</si>
  <si>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</si>
  <si>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</si>
  <si>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</si>
  <si>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</si>
  <si>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</si>
  <si>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</si>
  <si>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</si>
  <si>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</si>
  <si>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</si>
  <si>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</si>
  <si>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</si>
  <si>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</si>
  <si>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</si>
  <si>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</si>
  <si>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</si>
  <si>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</si>
  <si>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</si>
  <si>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</si>
  <si>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</si>
  <si>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</si>
  <si>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</si>
  <si>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</si>
  <si>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</si>
  <si>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</si>
  <si>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</si>
  <si>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</si>
  <si>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</si>
  <si>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</si>
  <si>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</si>
  <si>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</si>
  <si>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</si>
  <si>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</si>
  <si>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</si>
  <si>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</si>
  <si>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</si>
  <si>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</si>
  <si>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</si>
  <si>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</si>
  <si>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</si>
  <si>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</si>
  <si>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</si>
  <si>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</si>
  <si>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</si>
  <si>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</si>
  <si>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</si>
  <si>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</si>
  <si>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</si>
  <si>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</si>
  <si>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</si>
  <si>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</si>
  <si>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</si>
  <si>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</si>
  <si>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</si>
  <si>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</si>
  <si>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</si>
  <si>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</si>
  <si>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</si>
  <si>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</si>
  <si>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</si>
  <si>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</si>
  <si>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</si>
  <si>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</si>
  <si>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</si>
  <si>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</si>
  <si>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</si>
  <si>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</si>
  <si>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</si>
  <si>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</si>
  <si>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</si>
  <si>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</si>
  <si>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</si>
  <si>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</si>
  <si>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</si>
  <si>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</si>
  <si>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</si>
  <si>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</si>
  <si>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</si>
  <si>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</si>
  <si>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</si>
  <si>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</si>
  <si>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</si>
  <si>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</si>
  <si>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</si>
  <si>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</si>
  <si>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</si>
  <si>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</si>
  <si>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</si>
  <si>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</si>
  <si>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</si>
  <si>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</si>
  <si>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</si>
  <si>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</si>
  <si>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</si>
  <si>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</si>
  <si>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</si>
  <si>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</si>
  <si>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</si>
  <si>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</si>
  <si>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</si>
  <si>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</si>
  <si>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</si>
  <si>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</si>
  <si>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</si>
  <si>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</si>
  <si>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</si>
  <si>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</si>
  <si>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</si>
  <si>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</si>
  <si>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</si>
  <si>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</si>
  <si>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</si>
  <si>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</si>
  <si>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</si>
  <si>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</si>
  <si>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</si>
  <si>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</si>
  <si>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</si>
  <si>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</si>
  <si>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</si>
  <si>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</si>
  <si>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</si>
  <si>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</si>
  <si>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</si>
  <si>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</si>
  <si>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</si>
  <si>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</si>
  <si>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</si>
  <si>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</si>
  <si>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</si>
  <si>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</si>
  <si>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</si>
  <si>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</si>
  <si>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</si>
  <si>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</si>
  <si>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</si>
  <si>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</si>
  <si>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</si>
  <si>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</si>
  <si>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</si>
  <si>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</si>
  <si>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</si>
  <si>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</si>
  <si>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</si>
  <si>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</si>
  <si>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</si>
  <si>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</si>
  <si>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</si>
  <si>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</si>
  <si>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</si>
  <si>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</si>
  <si>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</si>
  <si>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</si>
  <si>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</si>
  <si>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</si>
  <si>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</si>
  <si>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</si>
  <si>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</si>
  <si>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</si>
  <si>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</si>
  <si>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</si>
  <si>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</si>
  <si>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</si>
  <si>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</si>
  <si>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</si>
  <si>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</si>
  <si>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</si>
  <si>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</si>
  <si>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</si>
  <si>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</si>
  <si>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</si>
  <si>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</si>
  <si>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</si>
  <si>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</si>
  <si>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</si>
  <si>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</si>
  <si>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</si>
  <si>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</si>
  <si>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</si>
  <si>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</si>
  <si>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</si>
  <si>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</si>
  <si>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</si>
  <si>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</si>
  <si>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</si>
  <si>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</si>
  <si>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</si>
  <si>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</si>
  <si>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</si>
  <si>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</si>
  <si>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</si>
  <si>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</si>
  <si>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</si>
  <si>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</si>
  <si>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</si>
  <si>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</si>
  <si>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</si>
  <si>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</si>
  <si>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</si>
  <si>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</si>
  <si>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</si>
  <si>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</si>
  <si>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</si>
  <si>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</si>
  <si>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</si>
  <si>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</si>
  <si>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</si>
  <si>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</si>
  <si>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</si>
  <si>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</si>
  <si>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</si>
  <si>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</si>
  <si>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</si>
  <si>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</si>
  <si>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</si>
  <si>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</si>
  <si>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</si>
  <si>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</si>
  <si>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</si>
  <si>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</si>
  <si>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</si>
  <si>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</si>
  <si>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</si>
  <si>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</si>
  <si>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</si>
  <si>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</si>
  <si>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</si>
  <si>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</si>
  <si>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</si>
  <si>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</si>
  <si>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</si>
  <si>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</si>
  <si>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</si>
  <si>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</si>
  <si>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</si>
  <si>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</si>
  <si>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</si>
  <si>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</si>
  <si>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</si>
  <si>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</si>
  <si>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</si>
  <si>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</si>
  <si>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</si>
  <si>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</si>
  <si>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</si>
  <si>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</si>
  <si>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</si>
  <si>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</si>
  <si>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</si>
  <si>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</si>
  <si>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</si>
  <si>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</si>
  <si>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</si>
  <si>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</si>
  <si>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</si>
  <si>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</si>
  <si>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</si>
  <si>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</si>
  <si>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</si>
  <si>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</si>
  <si>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</si>
  <si>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</si>
  <si>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</si>
  <si>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</si>
  <si>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</si>
  <si>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</si>
  <si>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</si>
  <si>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</si>
  <si>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</si>
  <si>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</si>
  <si>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</si>
  <si>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</si>
  <si>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</si>
  <si>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</si>
  <si>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</si>
  <si>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</si>
  <si>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</si>
  <si>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</si>
  <si>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</si>
  <si>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</si>
  <si>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</si>
  <si>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</si>
  <si>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</si>
  <si>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</si>
  <si>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</si>
  <si>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</si>
  <si>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</si>
  <si>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</si>
  <si>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</si>
  <si>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</si>
  <si>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</si>
  <si>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</si>
  <si>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</si>
  <si>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</si>
  <si>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</si>
  <si>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</si>
  <si>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</si>
  <si>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</si>
  <si>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</si>
  <si>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</si>
  <si>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</si>
  <si>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</si>
  <si>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</si>
  <si>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</si>
  <si>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</si>
  <si>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</si>
  <si>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</si>
  <si>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</si>
  <si>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</si>
  <si>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</si>
  <si>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</si>
  <si>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</si>
  <si>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</si>
  <si>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</si>
  <si>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</si>
  <si>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</si>
  <si>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</si>
  <si>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</si>
  <si>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</si>
  <si>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</si>
  <si>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</si>
  <si>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</si>
  <si>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</si>
  <si>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</si>
  <si>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</si>
  <si>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</si>
  <si>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</si>
  <si>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</si>
  <si>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</si>
  <si>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</si>
  <si>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</si>
  <si>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</si>
  <si>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</si>
  <si>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</si>
  <si>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</si>
  <si>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</si>
  <si>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</si>
  <si>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</si>
  <si>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</si>
  <si>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</si>
  <si>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</si>
  <si>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</si>
  <si>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</si>
  <si>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</si>
  <si>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</si>
  <si>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</si>
  <si>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</si>
  <si>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</si>
  <si>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</si>
  <si>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</si>
  <si>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</si>
  <si>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</si>
  <si>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</si>
  <si>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</si>
  <si>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</si>
  <si>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</si>
  <si>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</si>
  <si>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</si>
  <si>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</si>
  <si>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</si>
  <si>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</si>
  <si>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</si>
  <si>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</si>
  <si>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</si>
  <si>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</si>
  <si>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</si>
  <si>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</si>
  <si>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</si>
  <si>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</si>
  <si>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</si>
  <si>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</si>
  <si>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</si>
  <si>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</si>
  <si>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</si>
  <si>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</si>
  <si>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</si>
  <si>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</si>
  <si>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</si>
  <si>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</si>
  <si>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</si>
  <si>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</si>
  <si>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</si>
  <si>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</si>
  <si>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</si>
  <si>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</si>
  <si>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</si>
  <si>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</si>
  <si>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</si>
  <si>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</si>
  <si>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</si>
  <si>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</si>
  <si>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</si>
  <si>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</si>
  <si>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</si>
  <si>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</si>
  <si>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</si>
  <si>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</si>
  <si>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</si>
  <si>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</si>
  <si>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</si>
  <si>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</si>
  <si>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</si>
  <si>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</si>
  <si>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</si>
  <si>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</si>
  <si>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</si>
  <si>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</si>
  <si>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</si>
  <si>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</si>
  <si>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</si>
  <si>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</si>
  <si>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</si>
  <si>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</si>
  <si>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</si>
  <si>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</si>
  <si>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</si>
  <si>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</si>
  <si>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</si>
  <si>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</si>
  <si>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</si>
  <si>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</si>
  <si>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</si>
  <si>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</si>
  <si>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</si>
  <si>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</si>
  <si>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</si>
  <si>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</si>
  <si>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</si>
  <si>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</si>
  <si>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</si>
  <si>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</si>
  <si>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</si>
  <si>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</si>
  <si>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</si>
  <si>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</si>
  <si>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</si>
  <si>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</si>
  <si>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</si>
  <si>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</si>
  <si>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</si>
  <si>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</si>
  <si>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</si>
  <si>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</si>
  <si>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</si>
  <si>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</si>
  <si>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</si>
  <si>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</si>
  <si>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</si>
  <si>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</si>
  <si>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</si>
  <si>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</si>
  <si>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</si>
  <si>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</si>
  <si>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</si>
  <si>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</si>
  <si>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</si>
  <si>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</si>
  <si>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</si>
  <si>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</si>
  <si>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</si>
  <si>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</si>
  <si>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</si>
  <si>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</si>
  <si>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</si>
  <si>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</si>
  <si>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</si>
  <si>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</si>
  <si>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</si>
  <si>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</si>
  <si>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</si>
  <si>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</si>
  <si>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</si>
  <si>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</si>
  <si>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</si>
  <si>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</si>
  <si>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</si>
  <si>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</si>
  <si>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</si>
  <si>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</si>
  <si>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</si>
  <si>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</si>
  <si>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</si>
  <si>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</si>
  <si>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</si>
  <si>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</si>
  <si>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</si>
  <si>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</si>
  <si>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</si>
  <si>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</si>
  <si>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</si>
  <si>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</si>
  <si>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</si>
  <si>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</si>
  <si>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</si>
  <si>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</si>
  <si>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</si>
  <si>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</si>
  <si>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</si>
  <si>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</si>
  <si>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</si>
  <si>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</si>
  <si>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</si>
  <si>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</si>
  <si>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</si>
  <si>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</si>
  <si>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</si>
  <si>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</si>
  <si>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</si>
  <si>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</si>
  <si>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</si>
  <si>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</si>
  <si>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</si>
  <si>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</si>
  <si>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</si>
  <si>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</si>
  <si>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</si>
  <si>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</si>
  <si>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</si>
  <si>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</si>
  <si>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</si>
  <si>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</si>
  <si>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</si>
  <si>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</si>
  <si>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</si>
  <si>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</si>
  <si>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</si>
  <si>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</si>
  <si>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</si>
  <si>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</si>
  <si>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</si>
  <si>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</si>
  <si>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</si>
  <si>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</si>
  <si>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</si>
  <si>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</si>
  <si>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</si>
  <si>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</si>
  <si>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</si>
  <si>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</si>
  <si>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</si>
  <si>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</si>
  <si>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</si>
  <si>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</si>
  <si>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</si>
  <si>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</si>
  <si>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</si>
  <si>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</si>
  <si>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</si>
  <si>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</si>
  <si>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</si>
  <si>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</si>
  <si>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</si>
  <si>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</si>
  <si>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</si>
  <si>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</si>
  <si>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</si>
  <si>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</si>
  <si>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</si>
  <si>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</si>
  <si>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</si>
  <si>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</si>
  <si>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</si>
  <si>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</si>
  <si>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</si>
  <si>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</si>
  <si>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</si>
  <si>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</si>
  <si>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</si>
  <si>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</si>
  <si>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</si>
  <si>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</si>
  <si>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</si>
  <si>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</si>
  <si>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</si>
  <si>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</si>
  <si>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</si>
  <si>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</si>
  <si>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</si>
  <si>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</si>
  <si>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</si>
  <si>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</si>
  <si>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</si>
  <si>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</si>
  <si>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</si>
  <si>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</si>
  <si>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</si>
  <si>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</si>
  <si>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</si>
  <si>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</si>
  <si>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</si>
  <si>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</si>
  <si>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</si>
  <si>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</si>
  <si>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</si>
  <si>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</si>
  <si>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</si>
  <si>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</si>
  <si>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</si>
  <si>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</si>
  <si>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</si>
  <si>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</si>
  <si>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</si>
  <si>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</si>
  <si>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</si>
  <si>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</si>
  <si>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</si>
  <si>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</si>
  <si>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</si>
  <si>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</si>
  <si>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</si>
  <si>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</si>
  <si>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</si>
  <si>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</si>
  <si>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</si>
  <si>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</si>
  <si>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</si>
  <si>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</si>
  <si>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</si>
  <si>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</si>
  <si>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</si>
  <si>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</si>
  <si>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</si>
  <si>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</si>
  <si>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</si>
  <si>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</si>
  <si>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</si>
  <si>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</si>
  <si>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</si>
  <si>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</si>
  <si>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</si>
  <si>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</si>
  <si>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</si>
  <si>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</si>
  <si>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</si>
  <si>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</si>
  <si>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</si>
  <si>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</si>
  <si>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</si>
  <si>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</si>
  <si>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</si>
  <si>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</si>
  <si>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</si>
  <si>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</si>
  <si>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</si>
  <si>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</si>
  <si>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</si>
  <si>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</si>
  <si>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</si>
  <si>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</si>
  <si>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</si>
  <si>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</si>
  <si>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</si>
  <si>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</si>
  <si>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</si>
  <si>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</si>
  <si>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</si>
  <si>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</si>
  <si>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</si>
  <si>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</si>
  <si>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</si>
  <si>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</si>
  <si>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</si>
  <si>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</si>
  <si>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</si>
  <si>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</si>
  <si>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</si>
  <si>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</si>
  <si>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</si>
  <si>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</si>
  <si>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</si>
  <si>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</si>
  <si>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</si>
  <si>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</si>
  <si>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</si>
  <si>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</si>
  <si>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</si>
  <si>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</si>
  <si>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</si>
  <si>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</si>
  <si>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</si>
  <si>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</si>
  <si>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</si>
  <si>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</si>
  <si>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</si>
  <si>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</si>
  <si>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</si>
  <si>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</si>
  <si>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</si>
  <si>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</si>
  <si>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</si>
  <si>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</si>
  <si>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</si>
  <si>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</si>
  <si>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</si>
  <si>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</si>
  <si>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</si>
  <si>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</si>
  <si>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</si>
  <si>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</si>
  <si>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</si>
  <si>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</si>
  <si>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</si>
  <si>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</si>
  <si>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</si>
  <si>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</si>
  <si>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</si>
  <si>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</si>
  <si>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</si>
  <si>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</si>
  <si>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</si>
  <si>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</si>
  <si>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</si>
  <si>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</si>
  <si>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</si>
  <si>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</si>
  <si>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</si>
  <si>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</si>
  <si>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</si>
  <si>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</si>
  <si>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</si>
  <si>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</si>
  <si>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</si>
  <si>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</si>
  <si>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</si>
  <si>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</si>
  <si>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</si>
  <si>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</si>
  <si>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</si>
  <si>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</si>
  <si>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</si>
  <si>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</si>
  <si>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</si>
  <si>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</si>
  <si>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</si>
  <si>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</si>
  <si>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</si>
  <si>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</si>
  <si>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</si>
  <si>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</si>
  <si>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</si>
  <si>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</si>
  <si>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</si>
  <si>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</si>
  <si>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</si>
  <si>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</si>
  <si>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</si>
  <si>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</si>
  <si>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</si>
  <si>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</si>
  <si>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</si>
  <si>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</si>
  <si>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</si>
  <si>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</si>
  <si>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</si>
  <si>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</si>
  <si>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</si>
  <si>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</si>
  <si>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</si>
  <si>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</si>
  <si>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</si>
  <si>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</si>
  <si>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</si>
  <si>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</si>
  <si>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</si>
  <si>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</si>
  <si>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</si>
  <si>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</si>
  <si>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</si>
  <si>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</si>
  <si>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</si>
  <si>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</si>
  <si>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</si>
  <si>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</si>
  <si>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</si>
  <si>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</si>
  <si>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</si>
  <si>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</si>
  <si>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</si>
  <si>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</si>
  <si>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</si>
  <si>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</si>
  <si>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</si>
  <si>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</si>
  <si>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</si>
  <si>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</si>
  <si>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</si>
  <si>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</si>
  <si>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</si>
  <si>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</si>
  <si>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</si>
  <si>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</si>
  <si>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</si>
  <si>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</si>
  <si>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</si>
  <si>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</si>
  <si>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</si>
  <si>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</si>
  <si>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</si>
  <si>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</si>
  <si>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</si>
  <si>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</si>
  <si>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</si>
  <si>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</si>
  <si>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</si>
  <si>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</si>
  <si>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</si>
  <si>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</si>
  <si>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</si>
  <si>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</si>
  <si>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</si>
  <si>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</si>
  <si>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</si>
  <si>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</si>
  <si>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</si>
  <si>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</si>
  <si>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</si>
  <si>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</si>
  <si>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</si>
  <si>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</si>
  <si>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</si>
  <si>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</si>
  <si>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</si>
  <si>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</si>
  <si>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</si>
  <si>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</si>
  <si>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</si>
  <si>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</si>
  <si>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</si>
  <si>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</si>
  <si>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</si>
  <si>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</si>
  <si>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</si>
  <si>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</si>
  <si>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</si>
  <si>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</si>
  <si>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</si>
  <si>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</si>
  <si>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</si>
  <si>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</si>
  <si>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</si>
  <si>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</si>
  <si>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</si>
  <si>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</si>
  <si>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</si>
  <si>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</si>
  <si>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</si>
  <si>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</si>
  <si>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</si>
  <si>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</si>
  <si>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</si>
  <si>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</si>
  <si>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</si>
  <si>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</si>
  <si>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</si>
  <si>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</si>
  <si>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</si>
  <si>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</si>
  <si>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</si>
  <si>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</si>
  <si>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</si>
  <si>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</si>
  <si>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</si>
  <si>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</si>
  <si>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</si>
  <si>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</si>
  <si>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</si>
  <si>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</si>
  <si>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</si>
  <si>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</si>
  <si>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</si>
  <si>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</si>
  <si>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</si>
  <si>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</si>
  <si>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</si>
  <si>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</si>
  <si>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</si>
  <si>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</si>
  <si>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</si>
  <si>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</si>
  <si>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</si>
  <si>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</si>
  <si>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</si>
  <si>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</si>
  <si>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</si>
  <si>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</si>
  <si>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</si>
  <si>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</si>
  <si>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</si>
  <si>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</si>
  <si>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</si>
  <si>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</si>
  <si>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</si>
  <si>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</si>
  <si>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</si>
  <si>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</si>
  <si>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</si>
  <si>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</si>
  <si>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</si>
  <si>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</si>
  <si>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</si>
  <si>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</si>
  <si>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</si>
  <si>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</si>
  <si>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</si>
  <si>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</si>
  <si>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</si>
  <si>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</si>
  <si>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</si>
  <si>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</si>
  <si>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</si>
  <si>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</si>
  <si>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</si>
  <si>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</si>
  <si>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</si>
  <si>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</si>
  <si>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</si>
  <si>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</si>
  <si>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</si>
  <si>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</si>
  <si>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</si>
  <si>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</si>
  <si>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</si>
  <si>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</si>
  <si>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</si>
  <si>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</si>
  <si>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</si>
  <si>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</si>
  <si>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</si>
  <si>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</si>
  <si>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</si>
  <si>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</si>
  <si>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</si>
  <si>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</si>
  <si>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</si>
  <si>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</si>
  <si>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</si>
  <si>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</si>
  <si>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</si>
  <si>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</si>
  <si>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</si>
  <si>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</si>
  <si>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</si>
  <si>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</si>
  <si>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</si>
  <si>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</si>
  <si>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</si>
  <si>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</si>
  <si>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</si>
  <si>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</si>
  <si>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</si>
  <si>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</si>
  <si>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</si>
  <si>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</si>
  <si>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</si>
  <si>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</si>
  <si>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</si>
  <si>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</si>
  <si>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</si>
  <si>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</si>
  <si>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</si>
  <si>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</si>
  <si>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</si>
  <si>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</si>
  <si>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</si>
  <si>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</si>
  <si>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</si>
  <si>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</si>
  <si>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</si>
  <si>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</si>
  <si>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</si>
  <si>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</si>
  <si>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</si>
  <si>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</si>
  <si>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</si>
  <si>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</si>
  <si>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</si>
  <si>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</si>
  <si>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</si>
  <si>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</si>
  <si>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</si>
  <si>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</si>
  <si>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</si>
  <si>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</si>
  <si>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</si>
  <si>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</si>
  <si>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</si>
  <si>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</si>
  <si>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</si>
  <si>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</si>
  <si>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</si>
  <si>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</si>
  <si>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</si>
  <si>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</si>
  <si>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</si>
  <si>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</si>
  <si>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</si>
  <si>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</si>
  <si>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</si>
  <si>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</si>
  <si>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</si>
  <si>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</si>
  <si>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</si>
  <si>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</si>
  <si>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</si>
  <si>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</si>
  <si>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</si>
  <si>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</si>
  <si>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</si>
  <si>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</si>
  <si>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</si>
  <si>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</si>
  <si>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</si>
  <si>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</si>
  <si>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</si>
  <si>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</si>
  <si>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</si>
  <si>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</si>
  <si>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</si>
  <si>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</si>
  <si>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</si>
  <si>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</si>
  <si>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</si>
  <si>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</si>
  <si>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</si>
  <si>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</si>
  <si>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</si>
  <si>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</si>
  <si>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</si>
  <si>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</si>
  <si>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</si>
  <si>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</si>
  <si>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</si>
  <si>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</si>
  <si>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</si>
  <si>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</si>
  <si>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</si>
  <si>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</si>
  <si>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</si>
  <si>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</si>
  <si>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</si>
  <si>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</si>
  <si>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</si>
  <si>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</si>
  <si>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</si>
  <si>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</si>
  <si>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</si>
  <si>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</si>
  <si>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</si>
  <si>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</si>
  <si>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</si>
  <si>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</si>
  <si>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</si>
  <si>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</si>
  <si>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</si>
  <si>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</si>
  <si>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</si>
  <si>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</si>
  <si>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</si>
  <si>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</si>
  <si>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</si>
  <si>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</si>
  <si>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</si>
  <si>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</si>
  <si>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</si>
  <si>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</si>
  <si>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</si>
  <si>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</si>
  <si>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</si>
  <si>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</si>
  <si>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</si>
  <si>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</si>
  <si>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</si>
  <si>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</si>
  <si>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</si>
  <si>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</si>
  <si>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</si>
  <si>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</si>
  <si>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</si>
  <si>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</si>
  <si>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</si>
  <si>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</si>
  <si>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</si>
  <si>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</si>
  <si>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</si>
  <si>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</si>
  <si>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</si>
  <si>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</si>
  <si>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</si>
  <si>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</si>
  <si>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</si>
  <si>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</si>
  <si>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</si>
  <si>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</si>
  <si>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</si>
  <si>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</si>
  <si>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</si>
  <si>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</si>
  <si>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</si>
  <si>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</si>
  <si>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</si>
  <si>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</si>
  <si>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</si>
  <si>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</si>
  <si>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</si>
  <si>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</si>
  <si>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</si>
  <si>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</si>
  <si>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</si>
  <si>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</si>
  <si>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</si>
  <si>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</si>
  <si>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</si>
  <si>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</si>
  <si>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</si>
  <si>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</si>
  <si>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</si>
  <si>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</si>
  <si>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</si>
  <si>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</si>
  <si>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</si>
  <si>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</si>
  <si>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</si>
  <si>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</si>
  <si>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</si>
  <si>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</si>
  <si>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</si>
  <si>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</si>
  <si>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</si>
  <si>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</si>
  <si>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</si>
  <si>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</si>
  <si>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</si>
  <si>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</si>
  <si>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</si>
  <si>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</si>
  <si>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</si>
  <si>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</si>
  <si>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</si>
  <si>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</si>
  <si>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</si>
  <si>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</si>
  <si>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</si>
  <si>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</si>
  <si>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</si>
  <si>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</si>
  <si>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</si>
  <si>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</si>
  <si>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</si>
  <si>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</si>
  <si>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</si>
  <si>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</si>
  <si>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</si>
  <si>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</si>
  <si>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</si>
  <si>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</si>
  <si>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</si>
  <si>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</si>
  <si>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</si>
  <si>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</si>
  <si>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</si>
  <si>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</si>
  <si>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</si>
  <si>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</si>
  <si>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</si>
  <si>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</si>
  <si>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</si>
  <si>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</si>
  <si>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</si>
  <si>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</si>
  <si>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</si>
  <si>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</si>
  <si>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</si>
  <si>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</si>
  <si>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</si>
  <si>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Julio</t>
  </si>
  <si>
    <t>Kane</t>
  </si>
  <si>
    <t>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</si>
</sst>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1">
    <v>0</v>
    <v>8</v>
    <v>1</v>
    <v>1</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3125" style="293" customWidth="1"/>
    <col min="10" max="10" width="5.83984375" style="293" customWidth="1"/>
    <col min="11" max="11" width="26.83984375" style="293" customWidth="1"/>
    <col min="12" max="12" width="15.83984375" style="277" customWidth="1"/>
    <col min="13" max="13" width="10.4726562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049999999999997"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05"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05"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05"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05"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05"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7265625" style="14" customWidth="1"/>
    <col min="4" max="4" width="13.15625" style="14" customWidth="1"/>
    <col min="5" max="5" width="12.3125" style="14" bestFit="1" customWidth="1"/>
    <col min="6" max="6" width="10.83984375" style="14"/>
    <col min="7" max="7" width="12.3125" style="14" bestFit="1" customWidth="1"/>
    <col min="8" max="9" width="10.83984375" style="14"/>
    <col min="10" max="10" width="13.4726562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3125" style="14" bestFit="1" customWidth="1"/>
    <col min="21" max="21" width="10.47265625" style="14" customWidth="1"/>
    <col min="22" max="22" width="10.3125" style="14" customWidth="1"/>
    <col min="23" max="23" width="3.3125" style="14" bestFit="1" customWidth="1"/>
    <col min="24" max="26" width="10.83984375" style="14"/>
    <col min="27" max="27" width="6.47265625" style="14" customWidth="1"/>
    <col min="28" max="33" width="10.83984375" style="14"/>
    <col min="34" max="34" width="3.312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RowHeight="14.4"/>
  <cols>
    <col min="1" max="1" width="5.47265625" style="1" customWidth="1"/>
    <col min="2" max="2" width="4.7890625" style="1" customWidth="1"/>
    <col min="3" max="3" width="5.7890625" style="1" customWidth="1"/>
    <col min="4" max="4" width="4.5234375" style="1" customWidth="1"/>
    <col min="5" max="16384" width="10.9453125"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V1" sqref="V1"/>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7265625" customWidth="1"/>
    <col min="23" max="23" width="6.68359375" customWidth="1"/>
    <col min="24" max="24" width="11.83984375" customWidth="1"/>
    <col min="25" max="25" width="6.83984375" customWidth="1"/>
    <col min="26" max="26" width="5.15625" customWidth="1"/>
    <col min="27" max="27" width="20.83984375" customWidth="1"/>
    <col min="28" max="28" width="3.3125" customWidth="1"/>
    <col min="29" max="30" width="5.3125" customWidth="1"/>
    <col min="31" max="31" width="3.3125" customWidth="1"/>
    <col min="32" max="32" width="20.83984375" customWidth="1"/>
    <col min="33" max="33" width="3.47265625" customWidth="1"/>
    <col min="34" max="34" width="5.15625" style="175" customWidth="1"/>
    <col min="35" max="35" width="3.3125" style="175" customWidth="1"/>
    <col min="36" max="36" width="4.3125" customWidth="1"/>
    <col min="37" max="37" width="3.3125" customWidth="1"/>
    <col min="38" max="38" width="20.83984375" customWidth="1"/>
    <col min="39" max="39" width="5.83984375" customWidth="1"/>
    <col min="40" max="43" width="4.3125" customWidth="1"/>
    <col min="44" max="45" width="4.68359375" customWidth="1"/>
    <col min="46" max="46" width="4.83984375" customWidth="1"/>
    <col min="47" max="47" width="3.3125" style="178" customWidth="1"/>
    <col min="48" max="48" width="18.47265625" style="182" customWidth="1"/>
    <col min="49" max="49" width="3.47265625" style="7" customWidth="1"/>
    <col min="50" max="50" width="3.4726562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3125" hidden="1" customWidth="1"/>
    <col min="58" max="58" width="2.15625" hidden="1" customWidth="1"/>
    <col min="59" max="59" width="8.3125" hidden="1" customWidth="1"/>
    <col min="60" max="60" width="2.15625" hidden="1" customWidth="1"/>
    <col min="61" max="61" width="2.4726562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3125" hidden="1" customWidth="1"/>
    <col min="72" max="100" width="8" hidden="1" customWidth="1"/>
    <col min="101" max="101" width="4.15625" hidden="1" customWidth="1"/>
    <col min="102" max="102" width="7.312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P.3 (2)</v>
      </c>
      <c r="G4" s="16"/>
      <c r="H4" s="16" t="str">
        <f t="shared" ref="H4:H9" ca="1" si="3">IF(D4="Pendiente","-",INDEX($BZ$6:$BZ$53,MATCH($AA4,$BD$6:$BD$53,0)))</f>
        <v>P.1 (2)</v>
      </c>
      <c r="I4" s="16" t="str">
        <f t="shared" ref="I4:I9" ca="1" si="4">IF(D4="Pendiente","-",INDEX($BZ$6:$BZ$53,MATCH($AF4,$BD$6:$BD$53,0)))</f>
        <v>P.3 (2)</v>
      </c>
      <c r="J4" s="16"/>
      <c r="K4" s="16" t="str">
        <f t="shared" ref="K4:K9" ca="1" si="5">IF(D4="Pendiente","-",INDEX($CE$6:$CE$53,MATCH($AA4,$BD$6:$BD$53,0)))</f>
        <v>P.1 (2)</v>
      </c>
      <c r="L4" s="16" t="str">
        <f t="shared" ref="L4:L9" ca="1" si="6">IF(D4="Pendiente","-",INDEX($CE$6:$CE$53,MATCH($AF4,$BD$6:$BD$53,0)))</f>
        <v>P.3 (2)</v>
      </c>
      <c r="M4" s="16"/>
      <c r="N4" s="16" t="str">
        <f t="shared" ref="N4:N9" ca="1" si="7">IF(D4="Pendiente","-",INDEX($CH$6:$CH$53,MATCH($AA4,$BD$6:$BD$53,0)))</f>
        <v>P.1 (2)</v>
      </c>
      <c r="O4" s="16" t="str">
        <f t="shared" ref="O4:O9" ca="1" si="8">IF(D4="Pendiente","-",INDEX($CH$6:$CH$53,MATCH($AF4,$BD$6:$BD$53,0)))</f>
        <v>P.3 (2)</v>
      </c>
      <c r="P4" s="16"/>
      <c r="Q4" s="16" t="str">
        <f t="shared" ref="Q4:Q9" ca="1" si="9">IF(D4="Pendiente","-",INDEX($CN$6:$CN$53,MATCH($AA4,$BD$6:$BD$53,0)))</f>
        <v>P.1 (2)</v>
      </c>
      <c r="R4" s="16" t="str">
        <f t="shared" ref="R4:R9" ca="1" si="10">IF(D4="Pendiente","-",INDEX($CN$6:$CN$53,MATCH($AF4,$BD$6:$BD$53,0)))</f>
        <v>P.3 (2)</v>
      </c>
      <c r="S4" s="16"/>
      <c r="T4" s="16" t="str">
        <f t="shared" ref="T4:T9" ca="1" si="11">IF(D4="Pendiente","-",INDEX($CS$6:$CS$53,MATCH($AA4,$BD$6:$BD$53,0)))</f>
        <v>P.1 (2)</v>
      </c>
      <c r="U4" s="16" t="str">
        <f t="shared" ref="U4:U9" ca="1" si="12">IF(D4="Pendiente","-",INDEX($CS$6:$CS$53,MATCH($AF4,$BD$6:$BD$53,0)))</f>
        <v>P.3 (2)</v>
      </c>
      <c r="V4" s="17"/>
      <c r="W4" s="637" t="s">
        <v>0</v>
      </c>
      <c r="X4" s="20">
        <f ca="1">Horarios!C4</f>
        <v>46184.875</v>
      </c>
      <c r="Y4" s="21">
        <f ca="1">Horarios!C4</f>
        <v>46184.875</v>
      </c>
      <c r="Z4" s="22" t="str">
        <f>Idiomas!D61</f>
        <v>J1</v>
      </c>
      <c r="AA4" s="23" t="str">
        <f ca="1">+A5</f>
        <v>México</v>
      </c>
      <c r="AB4" s="45" t="e" cm="1" vm="1">
        <f t="array" aca="1" ref="AB4" ca="1">Ver_flag_local</f>
        <v>#VALUE!</v>
      </c>
      <c r="AC4" s="46">
        <v>2</v>
      </c>
      <c r="AD4" s="47">
        <v>0</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Local</v>
      </c>
      <c r="E5" s="16" t="str">
        <f t="shared" ca="1" si="1"/>
        <v>P.1 (2)</v>
      </c>
      <c r="F5" s="16" t="str">
        <f t="shared" ca="1" si="2"/>
        <v>P.3 (2)</v>
      </c>
      <c r="G5" s="16"/>
      <c r="H5" s="16" t="str">
        <f t="shared" ca="1" si="3"/>
        <v>P.1 (2)</v>
      </c>
      <c r="I5" s="16" t="str">
        <f t="shared" ca="1" si="4"/>
        <v>P.3 (2)</v>
      </c>
      <c r="J5" s="16"/>
      <c r="K5" s="16" t="str">
        <f t="shared" ca="1" si="5"/>
        <v>P.1 (2)</v>
      </c>
      <c r="L5" s="16" t="str">
        <f t="shared" ca="1" si="6"/>
        <v>P.3 (2)</v>
      </c>
      <c r="M5" s="16"/>
      <c r="N5" s="16" t="str">
        <f t="shared" ca="1" si="7"/>
        <v>P.1 (2)</v>
      </c>
      <c r="O5" s="16" t="str">
        <f t="shared" ca="1" si="8"/>
        <v>P.3 (2)</v>
      </c>
      <c r="P5" s="16"/>
      <c r="Q5" s="16" t="str">
        <f t="shared" ca="1" si="9"/>
        <v>P.1 (2)</v>
      </c>
      <c r="R5" s="16" t="str">
        <f t="shared" ca="1" si="10"/>
        <v>P.3 (2)</v>
      </c>
      <c r="S5" s="16"/>
      <c r="T5" s="16" t="str">
        <f t="shared" ca="1" si="11"/>
        <v>P.1 (2)</v>
      </c>
      <c r="U5" s="16" t="str">
        <f t="shared" ca="1" si="12"/>
        <v>P.3 (2)</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Empate</v>
      </c>
      <c r="E6" s="16" t="str">
        <f t="shared" ca="1" si="1"/>
        <v>P.3 (2)</v>
      </c>
      <c r="F6" s="16" t="str">
        <f t="shared" ca="1" si="2"/>
        <v>P.3 (2)</v>
      </c>
      <c r="G6" s="16"/>
      <c r="H6" s="16" t="str">
        <f t="shared" ca="1" si="3"/>
        <v>P.3 (2)</v>
      </c>
      <c r="I6" s="16" t="str">
        <f t="shared" ca="1" si="4"/>
        <v>P.3 (2)</v>
      </c>
      <c r="J6" s="16"/>
      <c r="K6" s="16" t="str">
        <f t="shared" ca="1" si="5"/>
        <v>P.3 (2)</v>
      </c>
      <c r="L6" s="16" t="str">
        <f t="shared" ca="1" si="6"/>
        <v>P.3 (2)</v>
      </c>
      <c r="M6" s="16"/>
      <c r="N6" s="16" t="str">
        <f t="shared" ca="1" si="7"/>
        <v>P.3 (2)</v>
      </c>
      <c r="O6" s="16" t="str">
        <f t="shared" ca="1" si="8"/>
        <v>P.3 (2)</v>
      </c>
      <c r="P6" s="16"/>
      <c r="Q6" s="16" t="str">
        <f t="shared" ca="1" si="9"/>
        <v>P.3 (2)</v>
      </c>
      <c r="R6" s="16" t="str">
        <f t="shared" ca="1" si="10"/>
        <v>P.3 (2)</v>
      </c>
      <c r="S6" s="16"/>
      <c r="T6" s="16" t="str">
        <f t="shared" ca="1" si="11"/>
        <v>P.3 (2)</v>
      </c>
      <c r="U6" s="16" t="str">
        <f t="shared" ca="1" si="12"/>
        <v>P.3 (2)</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6</v>
      </c>
      <c r="AS6" s="32">
        <f t="shared" ca="1" si="15"/>
        <v>2</v>
      </c>
      <c r="AT6" s="37">
        <f t="shared" ca="1" si="15"/>
        <v>4</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2</v>
      </c>
      <c r="CB6" s="16">
        <f t="shared" ref="CB6:CB53" ca="1" si="28">IF($BZ6="-","-",SUMIFS(FG_GolesVisitante,FGLocal,$BD6,Part1Empate2V,$BZ6)+SUMIFS(FG_GolesLocal,FGVisitante,$BD6,Part1Empate2L,$BZ6))</f>
        <v>2</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2</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2</v>
      </c>
      <c r="CP6" s="16">
        <f t="shared" ref="CP6:CP53" ca="1" si="34">IF($CN6="-","-",SUMIFS(FG_GolesVisitante,FGLocal,$BD6,Part2Empate5V,$CN6)+SUMIFS(FG_GolesLocal,FGVisitante,$BD6,Part2Empate5L,$CN6))</f>
        <v>2</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2</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4</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Empate</v>
      </c>
      <c r="E7" s="16" t="str">
        <f t="shared" ca="1" si="1"/>
        <v>P.1 (2)</v>
      </c>
      <c r="F7" s="16" t="str">
        <f t="shared" ca="1" si="2"/>
        <v>P.1 (2)</v>
      </c>
      <c r="G7" s="16"/>
      <c r="H7" s="16" t="str">
        <f t="shared" ca="1" si="3"/>
        <v>P.1 (2)</v>
      </c>
      <c r="I7" s="16" t="str">
        <f t="shared" ca="1" si="4"/>
        <v>P.1 (2)</v>
      </c>
      <c r="J7" s="16"/>
      <c r="K7" s="16" t="str">
        <f t="shared" ca="1" si="5"/>
        <v>P.1 (2)</v>
      </c>
      <c r="L7" s="16" t="str">
        <f t="shared" ca="1" si="6"/>
        <v>P.1 (2)</v>
      </c>
      <c r="M7" s="16"/>
      <c r="N7" s="16" t="str">
        <f t="shared" ca="1" si="7"/>
        <v>P.1 (2)</v>
      </c>
      <c r="O7" s="16" t="str">
        <f t="shared" ca="1" si="8"/>
        <v>P.1 (2)</v>
      </c>
      <c r="P7" s="16"/>
      <c r="Q7" s="16" t="str">
        <f t="shared" ca="1" si="9"/>
        <v>P.1 (2)</v>
      </c>
      <c r="R7" s="16" t="str">
        <f t="shared" ca="1" si="10"/>
        <v>P.1 (2)</v>
      </c>
      <c r="S7" s="16"/>
      <c r="T7" s="16" t="str">
        <f t="shared" ca="1" si="11"/>
        <v>P.1 (2)</v>
      </c>
      <c r="U7" s="16" t="str">
        <f t="shared" ca="1" si="12"/>
        <v>P.1 (2)</v>
      </c>
      <c r="V7" s="17"/>
      <c r="W7" s="637"/>
      <c r="X7" s="20">
        <f ca="1">Horarios!C7</f>
        <v>46192.125</v>
      </c>
      <c r="Y7" s="21">
        <f ca="1">Horarios!C7</f>
        <v>46192.125</v>
      </c>
      <c r="Z7" s="22" t="str">
        <f>$Z$6</f>
        <v>J2</v>
      </c>
      <c r="AA7" s="23" t="str">
        <f ca="1">A5</f>
        <v>México</v>
      </c>
      <c r="AB7" s="45" t="e" cm="1" vm="1">
        <f t="array" aca="1" ref="AB7" ca="1">Ver_flag_local</f>
        <v>#VALUE!</v>
      </c>
      <c r="AC7" s="46">
        <v>2</v>
      </c>
      <c r="AD7" s="47">
        <v>2</v>
      </c>
      <c r="AE7" s="562" t="e" cm="1" vm="3">
        <f t="array" aca="1" ref="AE7" ca="1">Ver_flag_visit</f>
        <v>#VALUE!</v>
      </c>
      <c r="AF7" s="28" t="str">
        <f ca="1">A7</f>
        <v>Corea del Sur</v>
      </c>
      <c r="AG7" s="297">
        <f t="shared" si="13"/>
        <v>1</v>
      </c>
      <c r="AH7" s="183">
        <v>28</v>
      </c>
      <c r="AI7" s="169" t="str">
        <f>AJ7&amp;$B$4</f>
        <v>2A</v>
      </c>
      <c r="AJ7" s="38">
        <v>2</v>
      </c>
      <c r="AK7" s="565" t="e" cm="1" vm="3">
        <f t="array" aca="1" ref="AK7" ca="1">Ver_flag_visit</f>
        <v>#VALUE!</v>
      </c>
      <c r="AL7" s="33" t="str">
        <f ca="1">IFERROR(INDEX($BD$6:$BD$53,MATCH(AI7,$BN$6:$BN$53,0)),"")</f>
        <v>Corea del Sur</v>
      </c>
      <c r="AM7" s="34">
        <f t="shared" ca="1" si="15"/>
        <v>7</v>
      </c>
      <c r="AN7" s="35">
        <f t="shared" ca="1" si="15"/>
        <v>3</v>
      </c>
      <c r="AO7" s="35">
        <f t="shared" ca="1" si="15"/>
        <v>2</v>
      </c>
      <c r="AP7" s="35">
        <f t="shared" ca="1" si="15"/>
        <v>1</v>
      </c>
      <c r="AQ7" s="35">
        <f t="shared" ca="1" si="15"/>
        <v>0</v>
      </c>
      <c r="AR7" s="35">
        <f t="shared" ca="1" si="15"/>
        <v>5</v>
      </c>
      <c r="AS7" s="35">
        <f t="shared" ca="1" si="15"/>
        <v>2</v>
      </c>
      <c r="AT7" s="39">
        <f t="shared" ca="1" si="15"/>
        <v>3</v>
      </c>
      <c r="AU7" s="304">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1</v>
      </c>
      <c r="BK7" s="16">
        <f t="shared" ca="1" si="21"/>
        <v>5</v>
      </c>
      <c r="BL7" s="16">
        <f t="shared" ref="BL7:BL53" ca="1" si="42">+BJ7-BK7</f>
        <v>-4</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-4</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 customHeight="1">
      <c r="A8" s="16" t="str">
        <f ca="1">+Equipos!B5</f>
        <v>República Checa</v>
      </c>
      <c r="B8" s="16"/>
      <c r="C8" s="16"/>
      <c r="D8" s="16" t="str">
        <f t="shared" si="0"/>
        <v>Visitante</v>
      </c>
      <c r="E8" s="16" t="str">
        <f t="shared" ca="1" si="1"/>
        <v>P.3 (2)</v>
      </c>
      <c r="F8" s="16" t="str">
        <f t="shared" ca="1" si="2"/>
        <v>P.1 (2)</v>
      </c>
      <c r="G8" s="16"/>
      <c r="H8" s="16" t="str">
        <f t="shared" ca="1" si="3"/>
        <v>P.3 (2)</v>
      </c>
      <c r="I8" s="16" t="str">
        <f t="shared" ca="1" si="4"/>
        <v>P.1 (2)</v>
      </c>
      <c r="J8" s="16"/>
      <c r="K8" s="16" t="str">
        <f t="shared" ca="1" si="5"/>
        <v>P.3 (2)</v>
      </c>
      <c r="L8" s="16" t="str">
        <f t="shared" ca="1" si="6"/>
        <v>P.1 (2)</v>
      </c>
      <c r="M8" s="16"/>
      <c r="N8" s="16" t="str">
        <f t="shared" ca="1" si="7"/>
        <v>P.3 (2)</v>
      </c>
      <c r="O8" s="16" t="str">
        <f t="shared" ca="1" si="8"/>
        <v>P.1 (2)</v>
      </c>
      <c r="P8" s="16"/>
      <c r="Q8" s="16" t="str">
        <f t="shared" ca="1" si="9"/>
        <v>P.3 (2)</v>
      </c>
      <c r="R8" s="16" t="str">
        <f t="shared" ca="1" si="10"/>
        <v>P.1 (2)</v>
      </c>
      <c r="S8" s="16"/>
      <c r="T8" s="16" t="str">
        <f t="shared" ca="1" si="11"/>
        <v>P.3 (2)</v>
      </c>
      <c r="U8" s="16" t="str">
        <f t="shared" ca="1" si="12"/>
        <v>P.1 (2)</v>
      </c>
      <c r="V8" s="17"/>
      <c r="W8" s="637"/>
      <c r="X8" s="20">
        <f ca="1">Horarios!C8</f>
        <v>46198.125</v>
      </c>
      <c r="Y8" s="21">
        <f ca="1">Horarios!C8</f>
        <v>46198.125</v>
      </c>
      <c r="Z8" s="22" t="str">
        <f>Idiomas!D63</f>
        <v>J3</v>
      </c>
      <c r="AA8" s="23" t="str">
        <f ca="1">A8</f>
        <v>República Checa</v>
      </c>
      <c r="AB8" s="45" t="e" cm="1" vm="4">
        <f t="array" aca="1" ref="AB8" ca="1">Ver_flag_local</f>
        <v>#VALUE!</v>
      </c>
      <c r="AC8" s="46">
        <v>0</v>
      </c>
      <c r="AD8" s="47">
        <v>2</v>
      </c>
      <c r="AE8" s="562" t="e" cm="1" vm="1">
        <f t="array" aca="1" ref="AE8" ca="1">Ver_flag_visit</f>
        <v>#VALUE!</v>
      </c>
      <c r="AF8" s="28" t="str">
        <f ca="1">A5</f>
        <v>México</v>
      </c>
      <c r="AG8" s="297">
        <f t="shared" si="13"/>
        <v>1</v>
      </c>
      <c r="AH8" s="183">
        <v>53</v>
      </c>
      <c r="AI8" s="169" t="str">
        <f>AJ8&amp;$B$4</f>
        <v>3A</v>
      </c>
      <c r="AJ8" s="38">
        <v>3</v>
      </c>
      <c r="AK8" s="565" t="e" cm="1" vm="4">
        <f t="array" aca="1" ref="AK8" ca="1">Ver_flag_visit</f>
        <v>#VALUE!</v>
      </c>
      <c r="AL8" s="33" t="str">
        <f ca="1">IFERROR(INDEX($BD$6:$BD$53,MATCH(AI8,$BN$6:$BN$53,0)),"")</f>
        <v>República Checa</v>
      </c>
      <c r="AM8" s="34">
        <f t="shared" ca="1" si="15"/>
        <v>1</v>
      </c>
      <c r="AN8" s="35">
        <f t="shared" ca="1" si="15"/>
        <v>3</v>
      </c>
      <c r="AO8" s="35">
        <f t="shared" ca="1" si="15"/>
        <v>0</v>
      </c>
      <c r="AP8" s="35">
        <f t="shared" ca="1" si="15"/>
        <v>1</v>
      </c>
      <c r="AQ8" s="35">
        <f t="shared" ca="1" si="15"/>
        <v>2</v>
      </c>
      <c r="AR8" s="35">
        <f t="shared" ca="1" si="15"/>
        <v>1</v>
      </c>
      <c r="AS8" s="35">
        <f t="shared" ca="1" si="15"/>
        <v>4</v>
      </c>
      <c r="AT8" s="39">
        <f t="shared" ca="1" si="15"/>
        <v>-3</v>
      </c>
      <c r="AU8" s="304">
        <f ca="1">INDEX($DL$6:$DL$53,MATCH(AI8,$DP$6:$DP$53,0))</f>
        <v>1</v>
      </c>
      <c r="AV8" s="170" t="str">
        <f ca="1">INDEX($BD$6:$BD$53,MATCH(AI8,$BM$6:$BM$53,0))</f>
        <v>República Checa</v>
      </c>
      <c r="AW8" s="198"/>
      <c r="AX8" s="159"/>
      <c r="AY8" s="189" t="str">
        <f ca="1">+A7</f>
        <v>Corea del Sur</v>
      </c>
      <c r="AZ8" s="190"/>
      <c r="BA8" s="164"/>
      <c r="BC8" s="16" t="str">
        <f ca="1">+INDEX(T_Equipos[Grupo],MATCH(WORLDCUP!BD8,T_Equipos[NombreEquipo],0))</f>
        <v>A</v>
      </c>
      <c r="BD8" s="16" t="str">
        <f ca="1">+Equipos!B4</f>
        <v>Corea del Sur</v>
      </c>
      <c r="BE8" s="16">
        <f t="shared" ca="1" si="16"/>
        <v>7</v>
      </c>
      <c r="BF8" s="16">
        <f t="shared" ca="1" si="41"/>
        <v>3</v>
      </c>
      <c r="BG8" s="16">
        <f t="shared" ca="1" si="17"/>
        <v>2</v>
      </c>
      <c r="BH8" s="16">
        <f t="shared" ca="1" si="18"/>
        <v>1</v>
      </c>
      <c r="BI8" s="16">
        <f t="shared" ca="1" si="19"/>
        <v>0</v>
      </c>
      <c r="BJ8" s="16">
        <f t="shared" ca="1" si="20"/>
        <v>5</v>
      </c>
      <c r="BK8" s="16">
        <f t="shared" ca="1" si="21"/>
        <v>2</v>
      </c>
      <c r="BL8" s="16">
        <f t="shared" ca="1" si="42"/>
        <v>3</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(2)</v>
      </c>
      <c r="BU8" s="16">
        <f t="shared" ca="1" si="24"/>
        <v>0</v>
      </c>
      <c r="BV8" s="16">
        <f t="shared" ca="1" si="25"/>
        <v>1</v>
      </c>
      <c r="BW8" s="16">
        <f t="shared" ca="1" si="26"/>
        <v>0</v>
      </c>
      <c r="BX8" s="16">
        <f ca="1">IF($BT8="-","-",BU8*3+BV8)</f>
        <v>1</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(2)</v>
      </c>
      <c r="CA8" s="16">
        <f t="shared" ca="1" si="27"/>
        <v>2</v>
      </c>
      <c r="CB8" s="16">
        <f t="shared" ca="1" si="28"/>
        <v>2</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(2)</v>
      </c>
      <c r="CF8" s="16">
        <f t="shared" ca="1" si="29"/>
        <v>2</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(2)</v>
      </c>
      <c r="CI8" s="16">
        <f t="shared" ca="1" si="30"/>
        <v>0</v>
      </c>
      <c r="CJ8" s="16">
        <f t="shared" ca="1" si="31"/>
        <v>1</v>
      </c>
      <c r="CK8" s="16">
        <f t="shared" ca="1" si="32"/>
        <v>0</v>
      </c>
      <c r="CL8" s="16">
        <f ca="1">IF($CH8="-","-",CI8*3+CJ8)</f>
        <v>1</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(2)</v>
      </c>
      <c r="CO8" s="16">
        <f t="shared" ca="1" si="33"/>
        <v>2</v>
      </c>
      <c r="CP8" s="16">
        <f t="shared" ca="1" si="34"/>
        <v>2</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(2)</v>
      </c>
      <c r="CT8" s="16">
        <f t="shared" ca="1" si="35"/>
        <v>2</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(2)</v>
      </c>
      <c r="CW8" s="16">
        <f t="shared" ca="1" si="36"/>
        <v>3</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República Checa</v>
      </c>
    </row>
    <row r="9" spans="1:121" ht="16" customHeight="1" thickBot="1">
      <c r="A9" s="16"/>
      <c r="B9" s="16"/>
      <c r="C9" s="16"/>
      <c r="D9" s="16" t="str">
        <f t="shared" si="0"/>
        <v>Visitante</v>
      </c>
      <c r="E9" s="16" t="str">
        <f t="shared" ca="1" si="1"/>
        <v>P.3 (2)</v>
      </c>
      <c r="F9" s="16" t="str">
        <f t="shared" ca="1" si="2"/>
        <v>P.1 (2)</v>
      </c>
      <c r="G9" s="16"/>
      <c r="H9" s="16" t="str">
        <f t="shared" ca="1" si="3"/>
        <v>P.3 (2)</v>
      </c>
      <c r="I9" s="16" t="str">
        <f t="shared" ca="1" si="4"/>
        <v>P.1 (2)</v>
      </c>
      <c r="J9" s="16"/>
      <c r="K9" s="16" t="str">
        <f t="shared" ca="1" si="5"/>
        <v>P.3 (2)</v>
      </c>
      <c r="L9" s="16" t="str">
        <f t="shared" ca="1" si="6"/>
        <v>P.1 (2)</v>
      </c>
      <c r="M9" s="16"/>
      <c r="N9" s="16" t="str">
        <f t="shared" ca="1" si="7"/>
        <v>P.3 (2)</v>
      </c>
      <c r="O9" s="16" t="str">
        <f t="shared" ca="1" si="8"/>
        <v>P.1 (2)</v>
      </c>
      <c r="P9" s="16"/>
      <c r="Q9" s="16" t="str">
        <f t="shared" ca="1" si="9"/>
        <v>P.3 (2)</v>
      </c>
      <c r="R9" s="16" t="str">
        <f t="shared" ca="1" si="10"/>
        <v>P.1 (2)</v>
      </c>
      <c r="S9" s="16"/>
      <c r="T9" s="16" t="str">
        <f t="shared" ca="1" si="11"/>
        <v>P.3 (2)</v>
      </c>
      <c r="U9" s="16" t="str">
        <f t="shared" ca="1" si="12"/>
        <v>P.1 (2)</v>
      </c>
      <c r="V9" s="17"/>
      <c r="W9" s="638"/>
      <c r="X9" s="24">
        <f ca="1">Horarios!C9</f>
        <v>46198.125</v>
      </c>
      <c r="Y9" s="25">
        <f ca="1">Horarios!C9</f>
        <v>46198.125</v>
      </c>
      <c r="Z9" s="26" t="str">
        <f>$Z$8</f>
        <v>J3</v>
      </c>
      <c r="AA9" s="27" t="str">
        <f ca="1">A6</f>
        <v>Sudáfrica</v>
      </c>
      <c r="AB9" s="48" t="e" cm="1" vm="2">
        <f t="array" aca="1" ref="AB9" ca="1">Ver_flag_local</f>
        <v>#VALUE!</v>
      </c>
      <c r="AC9" s="49">
        <v>0</v>
      </c>
      <c r="AD9" s="50">
        <v>2</v>
      </c>
      <c r="AE9" s="563" t="e" cm="1" vm="3">
        <f t="array" aca="1" ref="AE9" ca="1">Ver_flag_visit</f>
        <v>#VALUE!</v>
      </c>
      <c r="AF9" s="29" t="str">
        <f ca="1">A7</f>
        <v>Corea del Sur</v>
      </c>
      <c r="AG9" s="297">
        <f t="shared" si="13"/>
        <v>1</v>
      </c>
      <c r="AH9" s="183">
        <v>54</v>
      </c>
      <c r="AI9" s="169" t="str">
        <f>AJ9&amp;$B$4</f>
        <v>4A</v>
      </c>
      <c r="AJ9" s="40">
        <v>4</v>
      </c>
      <c r="AK9" s="566" t="e" cm="1" vm="2">
        <f t="array" aca="1" ref="AK9" ca="1">Ver_flag_visit</f>
        <v>#VALUE!</v>
      </c>
      <c r="AL9" s="41" t="str">
        <f ca="1">IFERROR(INDEX($BD$6:$BD$53,MATCH(AI9,$BN$6:$BN$53,0)),"")</f>
        <v>Sudáfrica</v>
      </c>
      <c r="AM9" s="42">
        <f t="shared" ca="1" si="15"/>
        <v>1</v>
      </c>
      <c r="AN9" s="43">
        <f t="shared" ca="1" si="15"/>
        <v>3</v>
      </c>
      <c r="AO9" s="43">
        <f t="shared" ca="1" si="15"/>
        <v>0</v>
      </c>
      <c r="AP9" s="43">
        <f t="shared" ca="1" si="15"/>
        <v>1</v>
      </c>
      <c r="AQ9" s="43">
        <f t="shared" ca="1" si="15"/>
        <v>2</v>
      </c>
      <c r="AR9" s="43">
        <f t="shared" ca="1" si="15"/>
        <v>1</v>
      </c>
      <c r="AS9" s="43">
        <f t="shared" ca="1" si="15"/>
        <v>5</v>
      </c>
      <c r="AT9" s="44">
        <f t="shared" ca="1" si="15"/>
        <v>-4</v>
      </c>
      <c r="AU9" s="304">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1</v>
      </c>
      <c r="BF9" s="16">
        <f t="shared" ca="1" si="41"/>
        <v>3</v>
      </c>
      <c r="BG9" s="16">
        <f t="shared" ca="1" si="17"/>
        <v>0</v>
      </c>
      <c r="BH9" s="16">
        <f t="shared" ca="1" si="18"/>
        <v>1</v>
      </c>
      <c r="BI9" s="16">
        <f t="shared" ca="1" si="19"/>
        <v>2</v>
      </c>
      <c r="BJ9" s="16">
        <f t="shared" ca="1" si="20"/>
        <v>1</v>
      </c>
      <c r="BK9" s="16">
        <f t="shared" ca="1" si="21"/>
        <v>4</v>
      </c>
      <c r="BL9" s="16">
        <f t="shared" ca="1" si="42"/>
        <v>-3</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-3</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3</v>
      </c>
      <c r="BK10" s="16">
        <f t="shared" ca="1" si="21"/>
        <v>3</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4</v>
      </c>
      <c r="BF11" s="16">
        <f t="shared" ca="1" si="41"/>
        <v>3</v>
      </c>
      <c r="BG11" s="16">
        <f t="shared" ca="1" si="17"/>
        <v>1</v>
      </c>
      <c r="BH11" s="16">
        <f t="shared" ca="1" si="18"/>
        <v>1</v>
      </c>
      <c r="BI11" s="16">
        <f t="shared" ca="1" si="19"/>
        <v>1</v>
      </c>
      <c r="BJ11" s="16">
        <f t="shared" ca="1" si="20"/>
        <v>4</v>
      </c>
      <c r="BK11" s="16">
        <f t="shared" ca="1" si="21"/>
        <v>3</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Bosnia y Herzegovina</v>
      </c>
    </row>
    <row r="12" spans="1:121" ht="16" customHeight="1" thickBot="1">
      <c r="A12" s="16" t="s">
        <v>31</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39" t="s">
        <v>1</v>
      </c>
      <c r="X12" s="20">
        <f ca="1">Horarios!C12</f>
        <v>46185.875</v>
      </c>
      <c r="Y12" s="21">
        <f ca="1">Horarios!C12</f>
        <v>46185.875</v>
      </c>
      <c r="Z12" s="22" t="str">
        <f>$Z$4</f>
        <v>J1</v>
      </c>
      <c r="AA12" s="23" t="str">
        <f ca="1">A13</f>
        <v>Canadá</v>
      </c>
      <c r="AB12" s="45" t="e" cm="1" vm="5">
        <f t="array" aca="1" ref="AB12" ca="1">Ver_flag_local</f>
        <v>#VALUE!</v>
      </c>
      <c r="AC12" s="46">
        <v>1</v>
      </c>
      <c r="AD12" s="47">
        <v>1</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Canadá</v>
      </c>
    </row>
    <row r="13" spans="1:121" ht="16"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0</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9</v>
      </c>
      <c r="BF13" s="16">
        <f t="shared" ca="1" si="41"/>
        <v>3</v>
      </c>
      <c r="BG13" s="16">
        <f t="shared" ca="1" si="17"/>
        <v>3</v>
      </c>
      <c r="BH13" s="16">
        <f t="shared" ca="1" si="18"/>
        <v>0</v>
      </c>
      <c r="BI13" s="16">
        <f t="shared" ca="1" si="19"/>
        <v>0</v>
      </c>
      <c r="BJ13" s="16">
        <f t="shared" ca="1" si="20"/>
        <v>6</v>
      </c>
      <c r="BK13" s="16">
        <f t="shared" ca="1" si="21"/>
        <v>2</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1</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9</v>
      </c>
      <c r="AN14" s="32">
        <f t="shared" ca="1" si="69"/>
        <v>3</v>
      </c>
      <c r="AO14" s="32">
        <f t="shared" ca="1" si="69"/>
        <v>3</v>
      </c>
      <c r="AP14" s="32">
        <f t="shared" ca="1" si="69"/>
        <v>0</v>
      </c>
      <c r="AQ14" s="32">
        <f t="shared" ca="1" si="69"/>
        <v>0</v>
      </c>
      <c r="AR14" s="32">
        <f t="shared" ca="1" si="69"/>
        <v>6</v>
      </c>
      <c r="AS14" s="32">
        <f t="shared" ca="1" si="69"/>
        <v>2</v>
      </c>
      <c r="AT14" s="68">
        <f t="shared" ca="1" si="69"/>
        <v>4</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6</v>
      </c>
      <c r="BK14" s="16">
        <f t="shared" ca="1" si="21"/>
        <v>1</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1</v>
      </c>
      <c r="AD15" s="47">
        <v>0</v>
      </c>
      <c r="AE15" s="562" t="e" cm="1" vm="7">
        <f t="array" aca="1" ref="AE15" ca="1">Ver_flag_visit</f>
        <v>#VALUE!</v>
      </c>
      <c r="AF15" s="28" t="str">
        <f ca="1">A15</f>
        <v>Catar</v>
      </c>
      <c r="AG15" s="297">
        <f t="shared" si="66"/>
        <v>1</v>
      </c>
      <c r="AH15" s="183">
        <v>27</v>
      </c>
      <c r="AI15" s="169" t="str">
        <f t="shared" ref="AI15:AI17" si="70">AJ15&amp;$B$12</f>
        <v>2B</v>
      </c>
      <c r="AJ15" s="69">
        <v>2</v>
      </c>
      <c r="AK15" s="569" t="e" cm="1" vm="6">
        <f t="array" aca="1" ref="AK15" ca="1">Ver_flag_visit</f>
        <v>#VALUE!</v>
      </c>
      <c r="AL15" s="33" t="str">
        <f ca="1">IFERROR(INDEX($BD$6:$BD$53,MATCH(AI15,$BN$6:$BN$53,0)),"")</f>
        <v>Bosnia y Herzegovina</v>
      </c>
      <c r="AM15" s="34">
        <f t="shared" ca="1" si="69"/>
        <v>4</v>
      </c>
      <c r="AN15" s="35">
        <f t="shared" ca="1" si="69"/>
        <v>3</v>
      </c>
      <c r="AO15" s="35">
        <f t="shared" ca="1" si="69"/>
        <v>1</v>
      </c>
      <c r="AP15" s="35">
        <f t="shared" ca="1" si="69"/>
        <v>1</v>
      </c>
      <c r="AQ15" s="35">
        <f t="shared" ca="1" si="69"/>
        <v>1</v>
      </c>
      <c r="AR15" s="35">
        <f t="shared" ca="1" si="69"/>
        <v>4</v>
      </c>
      <c r="AS15" s="35">
        <f t="shared" ca="1" si="69"/>
        <v>3</v>
      </c>
      <c r="AT15" s="70">
        <f t="shared" ca="1" si="69"/>
        <v>1</v>
      </c>
      <c r="AU15" s="304">
        <f ca="1">INDEX($DL$6:$DL$53,MATCH(AI15,$DP$6:$DP$53,0))</f>
        <v>1</v>
      </c>
      <c r="AV15" s="170" t="str">
        <f ca="1">INDEX($BD$6:$BD$53,MATCH(AI15,$BM$6:$BM$53,0))</f>
        <v>Bosnia y Herzegovina</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3</v>
      </c>
      <c r="BK15" s="16">
        <f t="shared" ca="1" si="21"/>
        <v>1</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39"/>
      <c r="X16" s="20">
        <f ca="1">Horarios!C16</f>
        <v>46197.875</v>
      </c>
      <c r="Y16" s="21">
        <f ca="1">Horarios!C16</f>
        <v>46197.875</v>
      </c>
      <c r="Z16" s="22" t="str">
        <f>$Z$8</f>
        <v>J3</v>
      </c>
      <c r="AA16" s="23" t="str">
        <f ca="1">A16</f>
        <v>Suiza</v>
      </c>
      <c r="AB16" s="45" t="e" cm="1" vm="8">
        <f t="array" aca="1" ref="AB16" ca="1">Ver_flag_local</f>
        <v>#VALUE!</v>
      </c>
      <c r="AC16" s="46">
        <v>2</v>
      </c>
      <c r="AD16" s="47">
        <v>1</v>
      </c>
      <c r="AE16" s="562" t="e" cm="1" vm="5">
        <f t="array" aca="1" ref="AE16" ca="1">Ver_flag_visit</f>
        <v>#VALUE!</v>
      </c>
      <c r="AF16" s="28" t="str">
        <f ca="1">A13</f>
        <v>Canadá</v>
      </c>
      <c r="AG16" s="297">
        <f t="shared" si="66"/>
        <v>1</v>
      </c>
      <c r="AH16" s="183">
        <v>51</v>
      </c>
      <c r="AI16" s="169" t="str">
        <f t="shared" si="70"/>
        <v>3B</v>
      </c>
      <c r="AJ16" s="69">
        <v>3</v>
      </c>
      <c r="AK16" s="569" t="e" cm="1" vm="5">
        <f t="array" aca="1" ref="AK16" ca="1">Ver_flag_visit</f>
        <v>#VALUE!</v>
      </c>
      <c r="AL16" s="33" t="str">
        <f ca="1">IFERROR(INDEX($BD$6:$BD$53,MATCH(AI16,$BN$6:$BN$53,0)),"")</f>
        <v>Canadá</v>
      </c>
      <c r="AM16" s="34">
        <f t="shared" ca="1" si="69"/>
        <v>4</v>
      </c>
      <c r="AN16" s="35">
        <f t="shared" ca="1" si="69"/>
        <v>3</v>
      </c>
      <c r="AO16" s="35">
        <f t="shared" ca="1" si="69"/>
        <v>1</v>
      </c>
      <c r="AP16" s="35">
        <f t="shared" ca="1" si="69"/>
        <v>1</v>
      </c>
      <c r="AQ16" s="35">
        <f t="shared" ca="1" si="69"/>
        <v>1</v>
      </c>
      <c r="AR16" s="35">
        <f t="shared" ca="1" si="69"/>
        <v>3</v>
      </c>
      <c r="AS16" s="35">
        <f t="shared" ca="1" si="69"/>
        <v>3</v>
      </c>
      <c r="AT16" s="70">
        <f t="shared" ca="1" si="69"/>
        <v>0</v>
      </c>
      <c r="AU16" s="304">
        <f ca="1">INDEX($DL$6:$DL$53,MATCH(AI16,$DP$6:$DP$53,0))</f>
        <v>1</v>
      </c>
      <c r="AV16" s="170" t="str">
        <f ca="1">INDEX($BD$6:$BD$53,MATCH(AI16,$BM$6:$BM$53,0))</f>
        <v>Canadá</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7</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2</v>
      </c>
      <c r="AD17" s="50">
        <v>0</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0</v>
      </c>
      <c r="AS17" s="74">
        <f t="shared" ca="1" si="69"/>
        <v>5</v>
      </c>
      <c r="AT17" s="75">
        <f t="shared" ca="1" si="69"/>
        <v>-5</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3</v>
      </c>
      <c r="BL17" s="16">
        <f t="shared" ca="1" si="42"/>
        <v>0</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4</v>
      </c>
      <c r="BF18" s="16">
        <f t="shared" ca="1" si="41"/>
        <v>3</v>
      </c>
      <c r="BG18" s="16">
        <f t="shared" ca="1" si="17"/>
        <v>1</v>
      </c>
      <c r="BH18" s="16">
        <f t="shared" ca="1" si="18"/>
        <v>1</v>
      </c>
      <c r="BI18" s="16">
        <f t="shared" ca="1" si="19"/>
        <v>1</v>
      </c>
      <c r="BJ18" s="16">
        <f t="shared" ca="1" si="20"/>
        <v>3</v>
      </c>
      <c r="BK18" s="16">
        <f t="shared" ca="1" si="21"/>
        <v>4</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P.2 (2)</v>
      </c>
      <c r="BU18" s="16">
        <f t="shared" ca="1" si="24"/>
        <v>0</v>
      </c>
      <c r="BV18" s="16">
        <f t="shared" ca="1" si="25"/>
        <v>1</v>
      </c>
      <c r="BW18" s="16">
        <f t="shared" ca="1" si="26"/>
        <v>0</v>
      </c>
      <c r="BX18" s="16">
        <f t="shared" ca="1" si="48"/>
        <v>1</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P.2 (2)</v>
      </c>
      <c r="CA18" s="16">
        <f t="shared" ca="1" si="27"/>
        <v>1</v>
      </c>
      <c r="CB18" s="16">
        <f t="shared" ca="1" si="28"/>
        <v>1</v>
      </c>
      <c r="CC18" s="16">
        <f t="shared" ca="1" si="49"/>
        <v>0</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P.2 (2)</v>
      </c>
      <c r="CF18" s="16">
        <f t="shared" ca="1" si="29"/>
        <v>1</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P.2 (2)</v>
      </c>
      <c r="CI18" s="16">
        <f t="shared" ca="1" si="30"/>
        <v>0</v>
      </c>
      <c r="CJ18" s="16">
        <f t="shared" ca="1" si="31"/>
        <v>1</v>
      </c>
      <c r="CK18" s="16">
        <f t="shared" ca="1" si="32"/>
        <v>0</v>
      </c>
      <c r="CL18" s="16">
        <f t="shared" ca="1" si="50"/>
        <v>1</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P.2 (2)</v>
      </c>
      <c r="CO18" s="16">
        <f t="shared" ca="1" si="33"/>
        <v>1</v>
      </c>
      <c r="CP18" s="16">
        <f t="shared" ca="1" si="34"/>
        <v>1</v>
      </c>
      <c r="CQ18" s="16">
        <f t="shared" ca="1" si="51"/>
        <v>0</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P.2 (2)</v>
      </c>
      <c r="CT18" s="16">
        <f t="shared" ca="1" si="35"/>
        <v>1</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P.2 (2)</v>
      </c>
      <c r="CW18" s="16">
        <f t="shared" ca="1" si="36"/>
        <v>-1</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P.2 (2)</v>
      </c>
      <c r="CZ18" s="16">
        <f t="shared" ca="1" si="37"/>
        <v>3</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P.2 (2)</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2</v>
      </c>
      <c r="DE18" s="16"/>
      <c r="DF18" s="16">
        <f t="shared" ca="1" si="52"/>
        <v>2</v>
      </c>
      <c r="DG18" s="16">
        <f ca="1">IF(DB18="-","-",COUNTIFS(DF$6:DF$53,"&lt;"&amp;DF18,$BC$6:$BC$53,INDEX(T_Equipos[Grupo],MATCH(BD18,T_Equipos[NombreEquipo],0))))</f>
        <v>1</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3</v>
      </c>
      <c r="BK19" s="16">
        <f t="shared" ca="1" si="21"/>
        <v>4</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P.2 (2)</v>
      </c>
      <c r="BU19" s="16">
        <f t="shared" ca="1" si="24"/>
        <v>0</v>
      </c>
      <c r="BV19" s="16">
        <f t="shared" ca="1" si="25"/>
        <v>1</v>
      </c>
      <c r="BW19" s="16">
        <f t="shared" ca="1" si="26"/>
        <v>0</v>
      </c>
      <c r="BX19" s="16">
        <f t="shared" ca="1" si="48"/>
        <v>1</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P.2 (2)</v>
      </c>
      <c r="CA19" s="16">
        <f t="shared" ca="1" si="27"/>
        <v>1</v>
      </c>
      <c r="CB19" s="16">
        <f t="shared" ca="1" si="28"/>
        <v>1</v>
      </c>
      <c r="CC19" s="16">
        <f t="shared" ca="1" si="49"/>
        <v>0</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P.2 (2)</v>
      </c>
      <c r="CF19" s="16">
        <f t="shared" ca="1" si="29"/>
        <v>1</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P.2 (2)</v>
      </c>
      <c r="CI19" s="16">
        <f t="shared" ca="1" si="30"/>
        <v>0</v>
      </c>
      <c r="CJ19" s="16">
        <f t="shared" ca="1" si="31"/>
        <v>1</v>
      </c>
      <c r="CK19" s="16">
        <f t="shared" ca="1" si="32"/>
        <v>0</v>
      </c>
      <c r="CL19" s="16">
        <f t="shared" ca="1" si="50"/>
        <v>1</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P.2 (2)</v>
      </c>
      <c r="CO19" s="16">
        <f t="shared" ca="1" si="33"/>
        <v>1</v>
      </c>
      <c r="CP19" s="16">
        <f t="shared" ca="1" si="34"/>
        <v>1</v>
      </c>
      <c r="CQ19" s="16">
        <f t="shared" ca="1" si="51"/>
        <v>0</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P.2 (2)</v>
      </c>
      <c r="CT19" s="16">
        <f t="shared" ca="1" si="35"/>
        <v>1</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P.2 (2)</v>
      </c>
      <c r="CW19" s="16">
        <f t="shared" ca="1" si="36"/>
        <v>-1</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P.2 (2)</v>
      </c>
      <c r="CZ19" s="16">
        <f t="shared" ca="1" si="37"/>
        <v>3</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P.2 (2)</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3</v>
      </c>
      <c r="DE19" s="16"/>
      <c r="DF19" s="16">
        <f t="shared" ca="1" si="52"/>
        <v>3</v>
      </c>
      <c r="DG19" s="16">
        <f ca="1">IF(DB19="-","-",COUNTIFS(DF$6:DF$53,"&lt;"&amp;DF19,$BC$6:$BC$53,INDEX(T_Equipos[Grupo],MATCH(BD19,T_Equipos[NombreEquipo],0))))</f>
        <v>2</v>
      </c>
      <c r="DH19" s="16">
        <f ca="1">DA19+COUNTIFS(DB$6:DB$53,DB19,DG$6:DG$53,"&lt;"&amp;DG19,$BC$6:$BC$53,INDEX(T_Equipos[Grupo],MATCH(BD19,T_Equipos[NombreEquipo],0)))</f>
        <v>3</v>
      </c>
      <c r="DI19" s="16"/>
      <c r="DJ19" s="16">
        <f t="shared" ca="1" si="38"/>
        <v>2</v>
      </c>
      <c r="DK19" s="16">
        <f t="shared" ca="1" si="39"/>
        <v>12</v>
      </c>
      <c r="DL19" s="16">
        <f t="shared" ca="1" si="40"/>
        <v>2</v>
      </c>
      <c r="DM19" s="16" t="str">
        <f t="shared" ca="1" si="46"/>
        <v>2.2</v>
      </c>
      <c r="DN19" s="16" t="e" cm="1" vm="9">
        <f t="array" aca="1" ref="DN19" ca="1">OFFSET(Horarios!$P$3,DJ19-1,0,DL19,1)</f>
        <v>#VALUE!</v>
      </c>
      <c r="DO19" s="16"/>
      <c r="DP19" s="16" t="s">
        <v>669</v>
      </c>
      <c r="DQ19" s="16" t="str">
        <f t="shared" ca="1" si="47"/>
        <v>Estados Unidos</v>
      </c>
    </row>
    <row r="20" spans="1:121" ht="16"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8" t="s">
        <v>2</v>
      </c>
      <c r="X20" s="20">
        <f ca="1">Horarios!C20</f>
        <v>46187</v>
      </c>
      <c r="Y20" s="21">
        <f ca="1">Horarios!C20</f>
        <v>46187</v>
      </c>
      <c r="Z20" s="22" t="str">
        <f>$Z$4</f>
        <v>J1</v>
      </c>
      <c r="AA20" s="23" t="str">
        <f ca="1">A21</f>
        <v>Brasil</v>
      </c>
      <c r="AB20" s="45" t="e" cm="1" vm="10">
        <f t="array" aca="1" ref="AB20" ca="1">Ver_flag_local</f>
        <v>#VALUE!</v>
      </c>
      <c r="AC20" s="46">
        <v>1</v>
      </c>
      <c r="AD20" s="47">
        <v>0</v>
      </c>
      <c r="AE20" s="562" t="e" cm="1" vm="11">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2</v>
      </c>
      <c r="BK20" s="16">
        <f t="shared" ca="1" si="21"/>
        <v>6</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2</v>
      </c>
      <c r="DK20" s="16">
        <f t="shared" ca="1" si="39"/>
        <v>12</v>
      </c>
      <c r="DL20" s="16">
        <f t="shared" ca="1" si="40"/>
        <v>2</v>
      </c>
      <c r="DM20" s="16" t="str">
        <f t="shared" ca="1" si="46"/>
        <v>2.2</v>
      </c>
      <c r="DN20" s="16" t="e" cm="1" vm="9">
        <f t="array" aca="1" ref="DN20" ca="1">OFFSET(Horarios!$P$3,DJ20-1,0,DL20,1)</f>
        <v>#VALUE!</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2">
        <f t="array" aca="1" ref="AB21" ca="1">Ver_flag_local</f>
        <v>#VALUE!</v>
      </c>
      <c r="AC21" s="46">
        <v>0</v>
      </c>
      <c r="AD21" s="47">
        <v>2</v>
      </c>
      <c r="AE21" s="562" t="e" cm="1" vm="13">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9</v>
      </c>
      <c r="BF21" s="16">
        <f t="shared" ca="1" si="41"/>
        <v>3</v>
      </c>
      <c r="BG21" s="16">
        <f t="shared" ca="1" si="17"/>
        <v>3</v>
      </c>
      <c r="BH21" s="16">
        <f t="shared" ca="1" si="18"/>
        <v>0</v>
      </c>
      <c r="BI21" s="16">
        <f t="shared" ca="1" si="19"/>
        <v>0</v>
      </c>
      <c r="BJ21" s="16">
        <f t="shared" ca="1" si="20"/>
        <v>8</v>
      </c>
      <c r="BK21" s="16">
        <f t="shared" ca="1" si="21"/>
        <v>2</v>
      </c>
      <c r="BL21" s="16">
        <f t="shared" ca="1" si="42"/>
        <v>6</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8"/>
      <c r="X22" s="20">
        <f ca="1">Horarios!C22</f>
        <v>46193</v>
      </c>
      <c r="Y22" s="21">
        <f ca="1">Horarios!C22</f>
        <v>46193</v>
      </c>
      <c r="Z22" s="22" t="str">
        <f>$Z$6</f>
        <v>J2</v>
      </c>
      <c r="AA22" s="23" t="str">
        <f ca="1">A24</f>
        <v>Escocia</v>
      </c>
      <c r="AB22" s="45" t="e" cm="1" vm="13">
        <f t="array" aca="1" ref="AB22" ca="1">Ver_flag_local</f>
        <v>#VALUE!</v>
      </c>
      <c r="AC22" s="46">
        <v>0</v>
      </c>
      <c r="AD22" s="47">
        <v>1</v>
      </c>
      <c r="AE22" s="562" t="e" cm="1" vm="11">
        <f t="array" aca="1" ref="AE22" ca="1">Ver_flag_visit</f>
        <v>#VALUE!</v>
      </c>
      <c r="AF22" s="28" t="str">
        <f ca="1">A22</f>
        <v>Marruecos</v>
      </c>
      <c r="AG22" s="297">
        <f t="shared" si="84"/>
        <v>1</v>
      </c>
      <c r="AH22" s="183">
        <v>30</v>
      </c>
      <c r="AI22" s="169" t="str">
        <f>AJ22&amp;$B$20</f>
        <v>1C</v>
      </c>
      <c r="AJ22" s="36">
        <v>1</v>
      </c>
      <c r="AK22" s="568" t="e" cm="1" vm="10">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6</v>
      </c>
      <c r="AS22" s="32">
        <f t="shared" ca="1" si="87"/>
        <v>1</v>
      </c>
      <c r="AT22" s="37">
        <f t="shared" ca="1" si="87"/>
        <v>5</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8"/>
      <c r="X23" s="20">
        <f ca="1">Horarios!C23</f>
        <v>46193.104166666664</v>
      </c>
      <c r="Y23" s="21">
        <f ca="1">Horarios!C23</f>
        <v>46193.104166666664</v>
      </c>
      <c r="Z23" s="22" t="str">
        <f>$Z$6</f>
        <v>J2</v>
      </c>
      <c r="AA23" s="23" t="str">
        <f ca="1">A21</f>
        <v>Brasil</v>
      </c>
      <c r="AB23" s="45" t="e" cm="1" vm="10">
        <f t="array" aca="1" ref="AB23" ca="1">Ver_flag_local</f>
        <v>#VALUE!</v>
      </c>
      <c r="AC23" s="46">
        <v>3</v>
      </c>
      <c r="AD23" s="47">
        <v>0</v>
      </c>
      <c r="AE23" s="562" t="e" cm="1" vm="12">
        <f t="array" aca="1" ref="AE23" ca="1">Ver_flag_visit</f>
        <v>#VALUE!</v>
      </c>
      <c r="AF23" s="28" t="str">
        <f ca="1">A23</f>
        <v>Haití</v>
      </c>
      <c r="AG23" s="297">
        <f t="shared" si="84"/>
        <v>1</v>
      </c>
      <c r="AH23" s="183">
        <v>29</v>
      </c>
      <c r="AI23" s="169" t="str">
        <f t="shared" ref="AI23:AI25" si="88">AJ23&amp;$B$20</f>
        <v>2C</v>
      </c>
      <c r="AJ23" s="38">
        <v>2</v>
      </c>
      <c r="AK23" s="569" t="e" cm="1" vm="11">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3</v>
      </c>
      <c r="AS23" s="35">
        <f t="shared" ca="1" si="87"/>
        <v>1</v>
      </c>
      <c r="AT23" s="39">
        <f t="shared" ca="1" si="87"/>
        <v>2</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8"/>
      <c r="X24" s="20">
        <f ca="1">Horarios!C24</f>
        <v>46198</v>
      </c>
      <c r="Y24" s="21">
        <f ca="1">Horarios!C24</f>
        <v>46198</v>
      </c>
      <c r="Z24" s="22" t="str">
        <f>$Z$8</f>
        <v>J3</v>
      </c>
      <c r="AA24" s="23" t="str">
        <f ca="1">A24</f>
        <v>Escocia</v>
      </c>
      <c r="AB24" s="45" t="e" cm="1" vm="13">
        <f t="array" aca="1" ref="AB24" ca="1">Ver_flag_local</f>
        <v>#VALUE!</v>
      </c>
      <c r="AC24" s="46">
        <v>1</v>
      </c>
      <c r="AD24" s="47">
        <v>2</v>
      </c>
      <c r="AE24" s="562" t="e" cm="1" vm="10">
        <f t="array" aca="1" ref="AE24" ca="1">Ver_flag_visit</f>
        <v>#VALUE!</v>
      </c>
      <c r="AF24" s="28" t="str">
        <f ca="1">A21</f>
        <v>Brasil</v>
      </c>
      <c r="AG24" s="297">
        <f t="shared" si="84"/>
        <v>1</v>
      </c>
      <c r="AH24" s="183">
        <v>49</v>
      </c>
      <c r="AI24" s="169" t="str">
        <f t="shared" si="88"/>
        <v>3C</v>
      </c>
      <c r="AJ24" s="38">
        <v>3</v>
      </c>
      <c r="AK24" s="569" t="e" cm="1" vm="13">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3</v>
      </c>
      <c r="AT24" s="39">
        <f t="shared" ca="1" si="87"/>
        <v>0</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3</v>
      </c>
      <c r="BK24" s="16">
        <f t="shared" ca="1" si="21"/>
        <v>4</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9"/>
      <c r="X25" s="24">
        <f ca="1">Horarios!C25</f>
        <v>46198</v>
      </c>
      <c r="Y25" s="25">
        <f ca="1">Horarios!C25</f>
        <v>46198</v>
      </c>
      <c r="Z25" s="26" t="str">
        <f>$Z$8</f>
        <v>J3</v>
      </c>
      <c r="AA25" s="27" t="str">
        <f ca="1">A22</f>
        <v>Marruecos</v>
      </c>
      <c r="AB25" s="48" t="e" cm="1" vm="11">
        <f t="array" aca="1" ref="AB25" ca="1">Ver_flag_local</f>
        <v>#VALUE!</v>
      </c>
      <c r="AC25" s="49">
        <v>2</v>
      </c>
      <c r="AD25" s="50">
        <v>0</v>
      </c>
      <c r="AE25" s="563" t="e" cm="1" vm="12">
        <f t="array" aca="1" ref="AE25" ca="1">Ver_flag_visit</f>
        <v>#VALUE!</v>
      </c>
      <c r="AF25" s="29" t="str">
        <f ca="1">A23</f>
        <v>Haití</v>
      </c>
      <c r="AG25" s="297">
        <f t="shared" si="84"/>
        <v>1</v>
      </c>
      <c r="AH25" s="183">
        <v>50</v>
      </c>
      <c r="AI25" s="169" t="str">
        <f t="shared" si="88"/>
        <v>4C</v>
      </c>
      <c r="AJ25" s="40">
        <v>4</v>
      </c>
      <c r="AK25" s="571" t="e" cm="1" vm="12">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7</v>
      </c>
      <c r="AT25" s="44">
        <f t="shared" ca="1" si="87"/>
        <v>-7</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6</v>
      </c>
      <c r="BK26" s="16">
        <f t="shared" ca="1" si="21"/>
        <v>3</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4</v>
      </c>
      <c r="BF27" s="16">
        <f t="shared" ca="1" si="41"/>
        <v>3</v>
      </c>
      <c r="BG27" s="16">
        <f t="shared" ca="1" si="17"/>
        <v>1</v>
      </c>
      <c r="BH27" s="16">
        <f t="shared" ca="1" si="18"/>
        <v>1</v>
      </c>
      <c r="BI27" s="16">
        <f t="shared" ca="1" si="19"/>
        <v>1</v>
      </c>
      <c r="BJ27" s="16">
        <f t="shared" ca="1" si="20"/>
        <v>5</v>
      </c>
      <c r="BK27" s="16">
        <f t="shared" ca="1" si="21"/>
        <v>5</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P.2 (2)</v>
      </c>
      <c r="F28" s="16" t="str">
        <f t="shared" ref="F28:F33" ca="1" si="92">IF(D28="Pendiente","-",INDEX($BT$6:$BT$53,MATCH($AF28,$BD$6:$BD$53,0)))</f>
        <v>P.2 (2)</v>
      </c>
      <c r="G28" s="16"/>
      <c r="H28" s="16" t="str">
        <f t="shared" ref="H28:H33" ca="1" si="93">IF(D28="Pendiente","-",INDEX($BZ$6:$BZ$53,MATCH($AA28,$BD$6:$BD$53,0)))</f>
        <v>P.2 (2)</v>
      </c>
      <c r="I28" s="16" t="str">
        <f t="shared" ref="I28:I33" ca="1" si="94">IF(D28="Pendiente","-",INDEX($BZ$6:$BZ$53,MATCH($AF28,$BD$6:$BD$53,0)))</f>
        <v>P.2 (2)</v>
      </c>
      <c r="J28" s="16"/>
      <c r="K28" s="16" t="str">
        <f t="shared" ref="K28:K33" ca="1" si="95">IF(D28="Pendiente","-",INDEX($CE$6:$CE$53,MATCH($AA28,$BD$6:$BD$53,0)))</f>
        <v>P.2 (2)</v>
      </c>
      <c r="L28" s="16" t="str">
        <f t="shared" ref="L28:L33" ca="1" si="96">IF(D28="Pendiente","-",INDEX($CE$6:$CE$53,MATCH($AF28,$BD$6:$BD$53,0)))</f>
        <v>P.2 (2)</v>
      </c>
      <c r="M28" s="16"/>
      <c r="N28" s="16" t="str">
        <f t="shared" ref="N28:N33" ca="1" si="97">IF(D28="Pendiente","-",INDEX($CH$6:$CH$53,MATCH($AA28,$BD$6:$BD$53,0)))</f>
        <v>P.2 (2)</v>
      </c>
      <c r="O28" s="16" t="str">
        <f t="shared" ref="O28:O33" ca="1" si="98">IF(D28="Pendiente","-",INDEX($CH$6:$CH$53,MATCH($AF28,$BD$6:$BD$53,0)))</f>
        <v>P.2 (2)</v>
      </c>
      <c r="P28" s="16"/>
      <c r="Q28" s="16" t="str">
        <f t="shared" ref="Q28:Q33" ca="1" si="99">IF(D28="Pendiente","-",INDEX($CN$6:$CN$53,MATCH($AA28,$BD$6:$BD$53,0)))</f>
        <v>P.2 (2)</v>
      </c>
      <c r="R28" s="16" t="str">
        <f t="shared" ref="R28:R33" ca="1" si="100">IF(D28="Pendiente","-",INDEX($CN$6:$CN$53,MATCH($AF28,$BD$6:$BD$53,0)))</f>
        <v>P.2 (2)</v>
      </c>
      <c r="S28" s="16"/>
      <c r="T28" s="16" t="str">
        <f t="shared" ref="T28:T33" ca="1" si="101">IF(D28="Pendiente","-",INDEX($CS$6:$CS$53,MATCH($AA28,$BD$6:$BD$53,0)))</f>
        <v>P.2 (2)</v>
      </c>
      <c r="U28" s="16" t="str">
        <f t="shared" ref="U28:U33" ca="1" si="102">IF(D28="Pendiente","-",INDEX($CS$6:$CS$53,MATCH($AF28,$BD$6:$BD$53,0)))</f>
        <v>P.2 (2)</v>
      </c>
      <c r="V28" s="17"/>
      <c r="W28" s="650" t="s">
        <v>73</v>
      </c>
      <c r="X28" s="20">
        <f ca="1">Horarios!C28</f>
        <v>46186.125</v>
      </c>
      <c r="Y28" s="21">
        <f ca="1">Horarios!C28</f>
        <v>46186.125</v>
      </c>
      <c r="Z28" s="22" t="str">
        <f>$Z$4</f>
        <v>J1</v>
      </c>
      <c r="AA28" s="23" t="str">
        <f ca="1">A29</f>
        <v>Estados Unidos</v>
      </c>
      <c r="AB28" s="45" t="e" cm="1" vm="14">
        <f t="array" aca="1" ref="AB28" ca="1">Ver_flag_local</f>
        <v>#VALUE!</v>
      </c>
      <c r="AC28" s="46">
        <v>1</v>
      </c>
      <c r="AD28" s="47">
        <v>1</v>
      </c>
      <c r="AE28" s="562" t="e" cm="1" vm="15">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¡EMPATE! Puedes seleccionar el orden de los empatados.</v>
      </c>
      <c r="AW28" s="155"/>
      <c r="AX28" s="155"/>
      <c r="AY28" s="142"/>
      <c r="AZ28" s="143"/>
      <c r="BA28" s="164"/>
      <c r="BC28" s="16" t="str">
        <f ca="1">+INDEX(T_Equipos[Grupo],MATCH(WORLDCUP!BD28,T_Equipos[NombreEquipo],0))</f>
        <v>F</v>
      </c>
      <c r="BD28" s="16" t="str">
        <f ca="1">+Equipos!B24</f>
        <v>Suecia</v>
      </c>
      <c r="BE28" s="16">
        <f t="shared" ca="1" si="16"/>
        <v>6</v>
      </c>
      <c r="BF28" s="16">
        <f t="shared" ca="1" si="41"/>
        <v>3</v>
      </c>
      <c r="BG28" s="16">
        <f t="shared" ca="1" si="17"/>
        <v>2</v>
      </c>
      <c r="BH28" s="16">
        <f t="shared" ca="1" si="18"/>
        <v>0</v>
      </c>
      <c r="BI28" s="16">
        <f t="shared" ca="1" si="19"/>
        <v>1</v>
      </c>
      <c r="BJ28" s="16">
        <f t="shared" ca="1" si="20"/>
        <v>4</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6</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50"/>
      <c r="X29" s="20">
        <f ca="1">Horarios!C29</f>
        <v>46187.25</v>
      </c>
      <c r="Y29" s="21">
        <f ca="1">Horarios!C29</f>
        <v>46187.25</v>
      </c>
      <c r="Z29" s="22" t="str">
        <f>$Z$4</f>
        <v>J1</v>
      </c>
      <c r="AA29" s="23" t="str">
        <f ca="1">A31</f>
        <v>Australia</v>
      </c>
      <c r="AB29" s="45" t="e" cm="1" vm="16">
        <f t="array" aca="1" ref="AB29" ca="1">Ver_flag_local</f>
        <v>#VALUE!</v>
      </c>
      <c r="AC29" s="46">
        <v>1</v>
      </c>
      <c r="AD29" s="47">
        <v>3</v>
      </c>
      <c r="AE29" s="562" t="e" cm="1" vm="17">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2</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P.2 (2)</v>
      </c>
      <c r="F30" s="16" t="str">
        <f t="shared" ca="1" si="92"/>
        <v>-</v>
      </c>
      <c r="G30" s="16"/>
      <c r="H30" s="16" t="str">
        <f t="shared" ca="1" si="93"/>
        <v>P.2 (2)</v>
      </c>
      <c r="I30" s="16" t="str">
        <f t="shared" ca="1" si="94"/>
        <v>-</v>
      </c>
      <c r="J30" s="16"/>
      <c r="K30" s="16" t="str">
        <f t="shared" ca="1" si="95"/>
        <v>P.2 (2)</v>
      </c>
      <c r="L30" s="16" t="str">
        <f t="shared" ca="1" si="96"/>
        <v>-</v>
      </c>
      <c r="M30" s="16"/>
      <c r="N30" s="16" t="str">
        <f t="shared" ca="1" si="97"/>
        <v>P.2 (2)</v>
      </c>
      <c r="O30" s="16" t="str">
        <f t="shared" ca="1" si="98"/>
        <v>-</v>
      </c>
      <c r="P30" s="16"/>
      <c r="Q30" s="16" t="str">
        <f t="shared" ca="1" si="99"/>
        <v>P.2 (2)</v>
      </c>
      <c r="R30" s="16" t="str">
        <f t="shared" ca="1" si="100"/>
        <v>-</v>
      </c>
      <c r="S30" s="16"/>
      <c r="T30" s="16" t="str">
        <f t="shared" ca="1" si="101"/>
        <v>P.2 (2)</v>
      </c>
      <c r="U30" s="16" t="str">
        <f t="shared" ca="1" si="102"/>
        <v>-</v>
      </c>
      <c r="V30" s="17"/>
      <c r="W30" s="650"/>
      <c r="X30" s="20">
        <f ca="1">Horarios!C30</f>
        <v>46192.875</v>
      </c>
      <c r="Y30" s="21">
        <f ca="1">Horarios!C30</f>
        <v>46192.875</v>
      </c>
      <c r="Z30" s="22" t="str">
        <f>$Z$6</f>
        <v>J2</v>
      </c>
      <c r="AA30" s="23" t="str">
        <f ca="1">A29</f>
        <v>Estados Unidos</v>
      </c>
      <c r="AB30" s="45" t="e" cm="1" vm="14">
        <f t="array" aca="1" ref="AB30" ca="1">Ver_flag_local</f>
        <v>#VALUE!</v>
      </c>
      <c r="AC30" s="46">
        <v>1</v>
      </c>
      <c r="AD30" s="47">
        <v>0</v>
      </c>
      <c r="AE30" s="562" t="e" cm="1" vm="16">
        <f t="array" aca="1" ref="AE30" ca="1">Ver_flag_visit</f>
        <v>#VALUE!</v>
      </c>
      <c r="AF30" s="28" t="str">
        <f ca="1">A31</f>
        <v>Australia</v>
      </c>
      <c r="AG30" s="297">
        <f t="shared" si="103"/>
        <v>1</v>
      </c>
      <c r="AH30" s="183">
        <v>32</v>
      </c>
      <c r="AI30" s="169" t="str">
        <f>AJ30&amp;$B$28</f>
        <v>1D</v>
      </c>
      <c r="AJ30" s="36">
        <v>1</v>
      </c>
      <c r="AK30" s="568" t="e" cm="1" vm="17">
        <f t="array" aca="1" ref="AK30" ca="1">Ver_flag_visit</f>
        <v>#VALUE!</v>
      </c>
      <c r="AL30" s="30" t="str">
        <f ca="1">IFERROR(INDEX($BD$6:$BD$53,MATCH(AI30,$BN$6:$BN$53,0)),"")</f>
        <v>Turquía</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8</v>
      </c>
      <c r="AS30" s="32">
        <f t="shared" ca="1" si="106"/>
        <v>2</v>
      </c>
      <c r="AT30" s="37">
        <f t="shared" ca="1" si="106"/>
        <v>6</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7</v>
      </c>
      <c r="BF30" s="16">
        <f t="shared" ca="1" si="41"/>
        <v>3</v>
      </c>
      <c r="BG30" s="16">
        <f t="shared" ca="1" si="17"/>
        <v>2</v>
      </c>
      <c r="BH30" s="16">
        <f t="shared" ca="1" si="18"/>
        <v>1</v>
      </c>
      <c r="BI30" s="16">
        <f t="shared" ca="1" si="19"/>
        <v>0</v>
      </c>
      <c r="BJ30" s="16">
        <f t="shared" ca="1" si="20"/>
        <v>5</v>
      </c>
      <c r="BK30" s="16">
        <f t="shared" ca="1" si="21"/>
        <v>1</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Local</v>
      </c>
      <c r="E31" s="16" t="str">
        <f t="shared" ca="1" si="91"/>
        <v>-</v>
      </c>
      <c r="F31" s="16" t="str">
        <f t="shared" ca="1" si="92"/>
        <v>P.2 (2)</v>
      </c>
      <c r="G31" s="16"/>
      <c r="H31" s="16" t="str">
        <f t="shared" ca="1" si="93"/>
        <v>-</v>
      </c>
      <c r="I31" s="16" t="str">
        <f t="shared" ca="1" si="94"/>
        <v>P.2 (2)</v>
      </c>
      <c r="J31" s="16"/>
      <c r="K31" s="16" t="str">
        <f t="shared" ca="1" si="95"/>
        <v>-</v>
      </c>
      <c r="L31" s="16" t="str">
        <f t="shared" ca="1" si="96"/>
        <v>P.2 (2)</v>
      </c>
      <c r="M31" s="16"/>
      <c r="N31" s="16" t="str">
        <f t="shared" ca="1" si="97"/>
        <v>-</v>
      </c>
      <c r="O31" s="16" t="str">
        <f t="shared" ca="1" si="98"/>
        <v>P.2 (2)</v>
      </c>
      <c r="P31" s="16"/>
      <c r="Q31" s="16" t="str">
        <f t="shared" ca="1" si="99"/>
        <v>-</v>
      </c>
      <c r="R31" s="16" t="str">
        <f t="shared" ca="1" si="100"/>
        <v>P.2 (2)</v>
      </c>
      <c r="S31" s="16"/>
      <c r="T31" s="16" t="str">
        <f t="shared" ca="1" si="101"/>
        <v>-</v>
      </c>
      <c r="U31" s="16" t="str">
        <f t="shared" ca="1" si="102"/>
        <v>P.2 (2)</v>
      </c>
      <c r="V31" s="17"/>
      <c r="W31" s="650"/>
      <c r="X31" s="20">
        <f ca="1">Horarios!C31</f>
        <v>46193.208333333336</v>
      </c>
      <c r="Y31" s="21">
        <f ca="1">Horarios!C31</f>
        <v>46193.208333333336</v>
      </c>
      <c r="Z31" s="22" t="str">
        <f>$Z$6</f>
        <v>J2</v>
      </c>
      <c r="AA31" s="23" t="str">
        <f ca="1">A32</f>
        <v>Turquía</v>
      </c>
      <c r="AB31" s="45" t="e" cm="1" vm="17">
        <f t="array" aca="1" ref="AB31" ca="1">Ver_flag_local</f>
        <v>#VALUE!</v>
      </c>
      <c r="AC31" s="46">
        <v>2</v>
      </c>
      <c r="AD31" s="47">
        <v>0</v>
      </c>
      <c r="AE31" s="562" t="e" cm="1" vm="15">
        <f t="array" aca="1" ref="AE31" ca="1">Ver_flag_visit</f>
        <v>#VALUE!</v>
      </c>
      <c r="AF31" s="28" t="str">
        <f ca="1">A30</f>
        <v>Paraguay</v>
      </c>
      <c r="AG31" s="297">
        <f t="shared" si="103"/>
        <v>1</v>
      </c>
      <c r="AH31" s="183">
        <v>31</v>
      </c>
      <c r="AI31" s="169" t="str">
        <f t="shared" ref="AI31:AI33" si="107">AJ31&amp;$B$28</f>
        <v>2D</v>
      </c>
      <c r="AJ31" s="38">
        <v>2</v>
      </c>
      <c r="AK31" s="569" t="e" cm="1" vm="14">
        <f t="array" aca="1" ref="AK31" ca="1">Ver_flag_visit</f>
        <v>#VALUE!</v>
      </c>
      <c r="AL31" s="33" t="str">
        <f ca="1">IFERROR(INDEX($BD$6:$BD$53,MATCH(AI31,$BN$6:$BN$53,0)),"")</f>
        <v>Estados Unidos</v>
      </c>
      <c r="AM31" s="34">
        <f t="shared" ca="1" si="106"/>
        <v>4</v>
      </c>
      <c r="AN31" s="35">
        <f t="shared" ca="1" si="106"/>
        <v>3</v>
      </c>
      <c r="AO31" s="35">
        <f t="shared" ca="1" si="106"/>
        <v>1</v>
      </c>
      <c r="AP31" s="35">
        <f t="shared" ca="1" si="106"/>
        <v>1</v>
      </c>
      <c r="AQ31" s="35">
        <f t="shared" ca="1" si="106"/>
        <v>1</v>
      </c>
      <c r="AR31" s="35">
        <f t="shared" ca="1" si="106"/>
        <v>3</v>
      </c>
      <c r="AS31" s="35">
        <f t="shared" ca="1" si="106"/>
        <v>4</v>
      </c>
      <c r="AT31" s="39">
        <f t="shared" ca="1" si="106"/>
        <v>-1</v>
      </c>
      <c r="AU31" s="304">
        <f ca="1">INDEX($DL$6:$DL$53,MATCH(AI31,$DP$6:$DP$53,0))</f>
        <v>2</v>
      </c>
      <c r="AV31" s="170" t="str">
        <f ca="1">INDEX($BD$6:$BD$53,MATCH(AI31,$BM$6:$BM$53,0))</f>
        <v>Estados Unidos</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2</v>
      </c>
      <c r="BK31" s="16">
        <f t="shared" ca="1" si="21"/>
        <v>3</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Irán</v>
      </c>
    </row>
    <row r="32" spans="1:121" ht="16" customHeight="1">
      <c r="A32" s="16" t="str">
        <f ca="1">+Equipos!B17</f>
        <v>Turquía</v>
      </c>
      <c r="B32" s="16"/>
      <c r="C32" s="16"/>
      <c r="D32" s="16" t="str">
        <f t="shared" si="90"/>
        <v>Local</v>
      </c>
      <c r="E32" s="16" t="str">
        <f t="shared" ca="1" si="91"/>
        <v>-</v>
      </c>
      <c r="F32" s="16" t="str">
        <f t="shared" ca="1" si="92"/>
        <v>P.2 (2)</v>
      </c>
      <c r="G32" s="16"/>
      <c r="H32" s="16" t="str">
        <f t="shared" ca="1" si="93"/>
        <v>-</v>
      </c>
      <c r="I32" s="16" t="str">
        <f t="shared" ca="1" si="94"/>
        <v>P.2 (2)</v>
      </c>
      <c r="J32" s="16"/>
      <c r="K32" s="16" t="str">
        <f t="shared" ca="1" si="95"/>
        <v>-</v>
      </c>
      <c r="L32" s="16" t="str">
        <f t="shared" ca="1" si="96"/>
        <v>P.2 (2)</v>
      </c>
      <c r="M32" s="16"/>
      <c r="N32" s="16" t="str">
        <f t="shared" ca="1" si="97"/>
        <v>-</v>
      </c>
      <c r="O32" s="16" t="str">
        <f t="shared" ca="1" si="98"/>
        <v>P.2 (2)</v>
      </c>
      <c r="P32" s="16"/>
      <c r="Q32" s="16" t="str">
        <f t="shared" ca="1" si="99"/>
        <v>-</v>
      </c>
      <c r="R32" s="16" t="str">
        <f t="shared" ca="1" si="100"/>
        <v>P.2 (2)</v>
      </c>
      <c r="S32" s="16"/>
      <c r="T32" s="16" t="str">
        <f t="shared" ca="1" si="101"/>
        <v>-</v>
      </c>
      <c r="U32" s="16" t="str">
        <f t="shared" ca="1" si="102"/>
        <v>P.2 (2)</v>
      </c>
      <c r="V32" s="17"/>
      <c r="W32" s="650"/>
      <c r="X32" s="20">
        <f ca="1">Horarios!C32</f>
        <v>46199.166666666664</v>
      </c>
      <c r="Y32" s="21">
        <f ca="1">Horarios!C32</f>
        <v>46199.166666666664</v>
      </c>
      <c r="Z32" s="22" t="str">
        <f>$Z$8</f>
        <v>J3</v>
      </c>
      <c r="AA32" s="23" t="str">
        <f ca="1">A32</f>
        <v>Turquía</v>
      </c>
      <c r="AB32" s="45" t="e" cm="1" vm="17">
        <f t="array" aca="1" ref="AB32" ca="1">Ver_flag_local</f>
        <v>#VALUE!</v>
      </c>
      <c r="AC32" s="46">
        <v>3</v>
      </c>
      <c r="AD32" s="47">
        <v>1</v>
      </c>
      <c r="AE32" s="562" t="e" cm="1" vm="14">
        <f t="array" aca="1" ref="AE32" ca="1">Ver_flag_visit</f>
        <v>#VALUE!</v>
      </c>
      <c r="AF32" s="28" t="str">
        <f ca="1">A29</f>
        <v>Estados Unidos</v>
      </c>
      <c r="AG32" s="297">
        <f t="shared" si="103"/>
        <v>1</v>
      </c>
      <c r="AH32" s="183">
        <v>59</v>
      </c>
      <c r="AI32" s="169" t="str">
        <f t="shared" si="107"/>
        <v>3D</v>
      </c>
      <c r="AJ32" s="38">
        <v>3</v>
      </c>
      <c r="AK32" s="569" t="e" cm="1" vm="15">
        <f t="array" aca="1" ref="AK32" ca="1">Ver_flag_visit</f>
        <v>#VALUE!</v>
      </c>
      <c r="AL32" s="33" t="str">
        <f ca="1">IFERROR(INDEX($BD$6:$BD$53,MATCH(AI32,$BN$6:$BN$53,0)),"")</f>
        <v>Paraguay</v>
      </c>
      <c r="AM32" s="34">
        <f t="shared" ca="1" si="106"/>
        <v>4</v>
      </c>
      <c r="AN32" s="35">
        <f t="shared" ca="1" si="106"/>
        <v>3</v>
      </c>
      <c r="AO32" s="35">
        <f t="shared" ca="1" si="106"/>
        <v>1</v>
      </c>
      <c r="AP32" s="35">
        <f t="shared" ca="1" si="106"/>
        <v>1</v>
      </c>
      <c r="AQ32" s="35">
        <f t="shared" ca="1" si="106"/>
        <v>1</v>
      </c>
      <c r="AR32" s="35">
        <f t="shared" ca="1" si="106"/>
        <v>3</v>
      </c>
      <c r="AS32" s="35">
        <f t="shared" ca="1" si="106"/>
        <v>4</v>
      </c>
      <c r="AT32" s="39">
        <f t="shared" ca="1" si="106"/>
        <v>-1</v>
      </c>
      <c r="AU32" s="304">
        <f ca="1">INDEX($DL$6:$DL$53,MATCH(AI32,$DP$6:$DP$53,0))</f>
        <v>2</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5</v>
      </c>
      <c r="BF32" s="16">
        <f t="shared" ca="1" si="41"/>
        <v>3</v>
      </c>
      <c r="BG32" s="16">
        <f t="shared" ca="1" si="17"/>
        <v>1</v>
      </c>
      <c r="BH32" s="16">
        <f t="shared" ca="1" si="18"/>
        <v>2</v>
      </c>
      <c r="BI32" s="16">
        <f t="shared" ca="1" si="19"/>
        <v>0</v>
      </c>
      <c r="BJ32" s="16">
        <f t="shared" ca="1" si="20"/>
        <v>3</v>
      </c>
      <c r="BK32" s="16">
        <f t="shared" ca="1" si="21"/>
        <v>2</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5</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Egipto</v>
      </c>
    </row>
    <row r="33" spans="1:121" ht="16" customHeight="1" thickBot="1">
      <c r="A33" s="16"/>
      <c r="B33" s="16"/>
      <c r="C33" s="16"/>
      <c r="D33" s="16" t="str">
        <f t="shared" si="90"/>
        <v>Local</v>
      </c>
      <c r="E33" s="16" t="str">
        <f t="shared" ca="1" si="91"/>
        <v>P.2 (2)</v>
      </c>
      <c r="F33" s="16" t="str">
        <f t="shared" ca="1" si="92"/>
        <v>-</v>
      </c>
      <c r="G33" s="16"/>
      <c r="H33" s="16" t="str">
        <f t="shared" ca="1" si="93"/>
        <v>P.2 (2)</v>
      </c>
      <c r="I33" s="16" t="str">
        <f t="shared" ca="1" si="94"/>
        <v>-</v>
      </c>
      <c r="J33" s="16"/>
      <c r="K33" s="16" t="str">
        <f t="shared" ca="1" si="95"/>
        <v>P.2 (2)</v>
      </c>
      <c r="L33" s="16" t="str">
        <f t="shared" ca="1" si="96"/>
        <v>-</v>
      </c>
      <c r="M33" s="16"/>
      <c r="N33" s="16" t="str">
        <f t="shared" ca="1" si="97"/>
        <v>P.2 (2)</v>
      </c>
      <c r="O33" s="16" t="str">
        <f t="shared" ca="1" si="98"/>
        <v>-</v>
      </c>
      <c r="P33" s="16"/>
      <c r="Q33" s="16" t="str">
        <f t="shared" ca="1" si="99"/>
        <v>P.2 (2)</v>
      </c>
      <c r="R33" s="16" t="str">
        <f t="shared" ca="1" si="100"/>
        <v>-</v>
      </c>
      <c r="S33" s="16"/>
      <c r="T33" s="16" t="str">
        <f t="shared" ca="1" si="101"/>
        <v>P.2 (2)</v>
      </c>
      <c r="U33" s="16" t="str">
        <f t="shared" ca="1" si="102"/>
        <v>-</v>
      </c>
      <c r="V33" s="17"/>
      <c r="W33" s="651"/>
      <c r="X33" s="24">
        <f ca="1">Horarios!C33</f>
        <v>46199.166666666664</v>
      </c>
      <c r="Y33" s="25">
        <f ca="1">Horarios!C33</f>
        <v>46199.166666666664</v>
      </c>
      <c r="Z33" s="26" t="str">
        <f>$Z$8</f>
        <v>J3</v>
      </c>
      <c r="AA33" s="27" t="str">
        <f ca="1">A30</f>
        <v>Paraguay</v>
      </c>
      <c r="AB33" s="48" t="e" cm="1" vm="15">
        <f t="array" aca="1" ref="AB33" ca="1">Ver_flag_local</f>
        <v>#VALUE!</v>
      </c>
      <c r="AC33" s="49">
        <v>2</v>
      </c>
      <c r="AD33" s="50">
        <v>1</v>
      </c>
      <c r="AE33" s="563" t="e" cm="1" vm="16">
        <f t="array" aca="1" ref="AE33" ca="1">Ver_flag_visit</f>
        <v>#VALUE!</v>
      </c>
      <c r="AF33" s="29" t="str">
        <f ca="1">A31</f>
        <v>Australia</v>
      </c>
      <c r="AG33" s="297">
        <f t="shared" si="103"/>
        <v>1</v>
      </c>
      <c r="AH33" s="183">
        <v>60</v>
      </c>
      <c r="AI33" s="169" t="str">
        <f t="shared" si="107"/>
        <v>4D</v>
      </c>
      <c r="AJ33" s="40">
        <v>4</v>
      </c>
      <c r="AK33" s="571" t="e" cm="1" vm="16">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2</v>
      </c>
      <c r="AS33" s="43">
        <f t="shared" ca="1" si="106"/>
        <v>6</v>
      </c>
      <c r="AT33" s="44">
        <f t="shared" ca="1" si="106"/>
        <v>-4</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0</v>
      </c>
      <c r="BF33" s="16">
        <f t="shared" ca="1" si="41"/>
        <v>3</v>
      </c>
      <c r="BG33" s="16">
        <f t="shared" ca="1" si="17"/>
        <v>0</v>
      </c>
      <c r="BH33" s="16">
        <f t="shared" ca="1" si="18"/>
        <v>0</v>
      </c>
      <c r="BI33" s="16">
        <f t="shared" ca="1" si="19"/>
        <v>3</v>
      </c>
      <c r="BJ33" s="16">
        <f t="shared" ca="1" si="20"/>
        <v>0</v>
      </c>
      <c r="BK33" s="16">
        <f t="shared" ca="1" si="21"/>
        <v>4</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0</v>
      </c>
      <c r="BK35" s="16">
        <f t="shared" ca="1" si="21"/>
        <v>5</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8">
        <f t="array" aca="1" ref="AB36" ca="1">Ver_flag_local</f>
        <v>#VALUE!</v>
      </c>
      <c r="AC36" s="46">
        <v>4</v>
      </c>
      <c r="AD36" s="47">
        <v>0</v>
      </c>
      <c r="AE36" s="562" t="e" cm="1" vm="19">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1</v>
      </c>
      <c r="BK36" s="16">
        <f t="shared" ca="1" si="21"/>
        <v>3</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-2</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Visitante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20">
        <f t="array" aca="1" ref="AB37" ca="1">Ver_flag_local</f>
        <v>#VALUE!</v>
      </c>
      <c r="AC37" s="46">
        <v>1</v>
      </c>
      <c r="AD37" s="47">
        <v>2</v>
      </c>
      <c r="AE37" s="562" t="e" cm="1" vm="21">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3</v>
      </c>
      <c r="BK37" s="16">
        <f t="shared" ca="1" si="21"/>
        <v>1</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8">
        <f t="array" aca="1" ref="AB38" ca="1">Ver_flag_local</f>
        <v>#VALUE!</v>
      </c>
      <c r="AC38" s="46">
        <v>2</v>
      </c>
      <c r="AD38" s="47">
        <v>0</v>
      </c>
      <c r="AE38" s="562" t="e" cm="1" vm="20">
        <f t="array" aca="1" ref="AE38" ca="1">Ver_flag_visit</f>
        <v>#VALUE!</v>
      </c>
      <c r="AF38" s="28" t="str">
        <f ca="1">A39</f>
        <v>Costa de Marfil</v>
      </c>
      <c r="AG38" s="297">
        <f t="shared" si="122"/>
        <v>1</v>
      </c>
      <c r="AH38" s="183">
        <v>33</v>
      </c>
      <c r="AI38" s="169" t="str">
        <f>AJ38&amp;$B$36</f>
        <v>1E</v>
      </c>
      <c r="AJ38" s="36">
        <v>1</v>
      </c>
      <c r="AK38" s="568" t="e" cm="1" vm="18">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1</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1">
        <f t="array" aca="1" ref="AB39" ca="1">Ver_flag_local</f>
        <v>#VALUE!</v>
      </c>
      <c r="AC39" s="46">
        <v>1</v>
      </c>
      <c r="AD39" s="47">
        <v>0</v>
      </c>
      <c r="AE39" s="562" t="e" cm="1" vm="19">
        <f t="array" aca="1" ref="AE39" ca="1">Ver_flag_visit</f>
        <v>#VALUE!</v>
      </c>
      <c r="AF39" s="28" t="str">
        <f ca="1">A38</f>
        <v>Curazao</v>
      </c>
      <c r="AG39" s="297">
        <f t="shared" si="122"/>
        <v>1</v>
      </c>
      <c r="AH39" s="183">
        <v>34</v>
      </c>
      <c r="AI39" s="169" t="str">
        <f t="shared" ref="AI39:AI41" si="126">AJ39&amp;$B$36</f>
        <v>2E</v>
      </c>
      <c r="AJ39" s="38">
        <v>2</v>
      </c>
      <c r="AK39" s="569" t="e" cm="1" vm="21">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4</v>
      </c>
      <c r="AS39" s="35">
        <f t="shared" ca="1" si="125"/>
        <v>3</v>
      </c>
      <c r="AT39" s="39">
        <f t="shared" ca="1" si="125"/>
        <v>1</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3</v>
      </c>
      <c r="BK39" s="16">
        <f t="shared" ca="1" si="21"/>
        <v>6</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1</v>
      </c>
      <c r="CB39" s="16">
        <f t="shared" ca="1" si="28"/>
        <v>1</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1</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1</v>
      </c>
      <c r="CP39" s="16">
        <f t="shared" ca="1" si="34"/>
        <v>1</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1</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-3</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9">
        <f t="array" aca="1" ref="AB40" ca="1">Ver_flag_local</f>
        <v>#VALUE!</v>
      </c>
      <c r="AC40" s="46">
        <v>0</v>
      </c>
      <c r="AD40" s="47">
        <v>2</v>
      </c>
      <c r="AE40" s="562" t="e" cm="1" vm="20">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3</v>
      </c>
      <c r="AS40" s="35">
        <f t="shared" ca="1" si="125"/>
        <v>4</v>
      </c>
      <c r="AT40" s="39">
        <f t="shared" ca="1" si="125"/>
        <v>-1</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1</v>
      </c>
      <c r="BF40" s="16">
        <f t="shared" ca="1" si="41"/>
        <v>3</v>
      </c>
      <c r="BG40" s="16">
        <f t="shared" ca="1" si="17"/>
        <v>0</v>
      </c>
      <c r="BH40" s="16">
        <f t="shared" ca="1" si="18"/>
        <v>1</v>
      </c>
      <c r="BI40" s="16">
        <f t="shared" ca="1" si="19"/>
        <v>2</v>
      </c>
      <c r="BJ40" s="16">
        <f t="shared" ca="1" si="20"/>
        <v>1</v>
      </c>
      <c r="BK40" s="16">
        <f t="shared" ca="1" si="21"/>
        <v>7</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-6</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1">
        <f t="array" aca="1" ref="AB41" ca="1">Ver_flag_local</f>
        <v>#VALUE!</v>
      </c>
      <c r="AC41" s="49">
        <v>1</v>
      </c>
      <c r="AD41" s="50">
        <v>2</v>
      </c>
      <c r="AE41" s="563" t="e" cm="1" vm="18">
        <f t="array" aca="1" ref="AE41" ca="1">Ver_flag_visit</f>
        <v>#VALUE!</v>
      </c>
      <c r="AF41" s="29" t="str">
        <f ca="1">A37</f>
        <v>Alemania</v>
      </c>
      <c r="AG41" s="297">
        <f t="shared" si="122"/>
        <v>1</v>
      </c>
      <c r="AH41" s="183">
        <v>56</v>
      </c>
      <c r="AI41" s="169" t="str">
        <f t="shared" si="126"/>
        <v>4E</v>
      </c>
      <c r="AJ41" s="40">
        <v>4</v>
      </c>
      <c r="AK41" s="571" t="e" cm="1" vm="19">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7</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6</v>
      </c>
      <c r="BF41" s="16">
        <f t="shared" ca="1" si="41"/>
        <v>3</v>
      </c>
      <c r="BG41" s="16">
        <f t="shared" ca="1" si="17"/>
        <v>2</v>
      </c>
      <c r="BH41" s="16">
        <f t="shared" ca="1" si="18"/>
        <v>0</v>
      </c>
      <c r="BI41" s="16">
        <f t="shared" ca="1" si="19"/>
        <v>1</v>
      </c>
      <c r="BJ41" s="16">
        <f t="shared" ca="1" si="20"/>
        <v>5</v>
      </c>
      <c r="BK41" s="16">
        <f t="shared" ca="1" si="21"/>
        <v>3</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0</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5" t="s">
        <v>4</v>
      </c>
      <c r="X44" s="20">
        <f ca="1">Horarios!C44</f>
        <v>46187.916666666664</v>
      </c>
      <c r="Y44" s="21">
        <f ca="1">Horarios!C44</f>
        <v>46187.916666666664</v>
      </c>
      <c r="Z44" s="22" t="str">
        <f>$Z$4</f>
        <v>J1</v>
      </c>
      <c r="AA44" s="23" t="str">
        <f ca="1">A45</f>
        <v>Países Bajos</v>
      </c>
      <c r="AB44" s="45" t="e" cm="1" vm="22">
        <f t="array" aca="1" ref="AB44" ca="1">Ver_flag_local</f>
        <v>#VALUE!</v>
      </c>
      <c r="AC44" s="46">
        <v>2</v>
      </c>
      <c r="AD44" s="47">
        <v>2</v>
      </c>
      <c r="AE44" s="562" t="e" cm="1" vm="23">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5"/>
      <c r="X45" s="20">
        <f ca="1">Horarios!C45</f>
        <v>46188.166666666664</v>
      </c>
      <c r="Y45" s="21">
        <f ca="1">Horarios!C45</f>
        <v>46188.166666666664</v>
      </c>
      <c r="Z45" s="22" t="str">
        <f>$Z$4</f>
        <v>J1</v>
      </c>
      <c r="AA45" s="23" t="str">
        <f ca="1">A47</f>
        <v>Suecia</v>
      </c>
      <c r="AB45" s="45" t="e" cm="1" vm="24">
        <f t="array" aca="1" ref="AB45" ca="1">Ver_flag_local</f>
        <v>#VALUE!</v>
      </c>
      <c r="AC45" s="46">
        <v>1</v>
      </c>
      <c r="AD45" s="47">
        <v>0</v>
      </c>
      <c r="AE45" s="562" t="e" cm="1" vm="25">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8</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Local</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5"/>
      <c r="X46" s="20">
        <f ca="1">Horarios!C46</f>
        <v>46193.791666666664</v>
      </c>
      <c r="Y46" s="21">
        <f ca="1">Horarios!C46</f>
        <v>46193.791666666664</v>
      </c>
      <c r="Z46" s="22" t="str">
        <f>$Z$6</f>
        <v>J2</v>
      </c>
      <c r="AA46" s="23" t="str">
        <f ca="1">A45</f>
        <v>Países Bajos</v>
      </c>
      <c r="AB46" s="45" t="e" cm="1" vm="22">
        <f t="array" aca="1" ref="AB46" ca="1">Ver_flag_local</f>
        <v>#VALUE!</v>
      </c>
      <c r="AC46" s="46">
        <v>2</v>
      </c>
      <c r="AD46" s="47">
        <v>1</v>
      </c>
      <c r="AE46" s="562" t="e" cm="1" vm="24">
        <f t="array" aca="1" ref="AE46" ca="1">Ver_flag_visit</f>
        <v>#VALUE!</v>
      </c>
      <c r="AF46" s="28" t="str">
        <f ca="1">A47</f>
        <v>Suecia</v>
      </c>
      <c r="AG46" s="297">
        <f t="shared" si="141"/>
        <v>1</v>
      </c>
      <c r="AH46" s="183">
        <v>35</v>
      </c>
      <c r="AI46" s="169" t="str">
        <f>AJ46&amp;$B$44</f>
        <v>1F</v>
      </c>
      <c r="AJ46" s="36">
        <v>1</v>
      </c>
      <c r="AK46" s="568" t="e" cm="1" vm="22">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6</v>
      </c>
      <c r="AS46" s="32">
        <f t="shared" ca="1" si="144"/>
        <v>3</v>
      </c>
      <c r="AT46" s="37">
        <f t="shared" ca="1" si="144"/>
        <v>3</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10</v>
      </c>
      <c r="BK46" s="16">
        <f t="shared" ca="1" si="21"/>
        <v>2</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8</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5"/>
      <c r="X47" s="20">
        <f ca="1">Horarios!C47</f>
        <v>46194.25</v>
      </c>
      <c r="Y47" s="21">
        <f ca="1">Horarios!C47</f>
        <v>46194.25</v>
      </c>
      <c r="Z47" s="22" t="str">
        <f>$Z$6</f>
        <v>J2</v>
      </c>
      <c r="AA47" s="23" t="str">
        <f ca="1">A48</f>
        <v>Túnez</v>
      </c>
      <c r="AB47" s="45" t="e" cm="1" vm="25">
        <f t="array" aca="1" ref="AB47" ca="1">Ver_flag_local</f>
        <v>#VALUE!</v>
      </c>
      <c r="AC47" s="46">
        <v>1</v>
      </c>
      <c r="AD47" s="47">
        <v>2</v>
      </c>
      <c r="AE47" s="562" t="e" cm="1" vm="23">
        <f t="array" aca="1" ref="AE47" ca="1">Ver_flag_visit</f>
        <v>#VALUE!</v>
      </c>
      <c r="AF47" s="28" t="str">
        <f ca="1">A46</f>
        <v>Japón</v>
      </c>
      <c r="AG47" s="297">
        <f t="shared" si="141"/>
        <v>1</v>
      </c>
      <c r="AH47" s="183">
        <v>36</v>
      </c>
      <c r="AI47" s="169" t="str">
        <f t="shared" ref="AI47:AI49" si="145">AJ47&amp;$B$44</f>
        <v>2F</v>
      </c>
      <c r="AJ47" s="38">
        <v>2</v>
      </c>
      <c r="AK47" s="569" t="e" cm="1" vm="24">
        <f t="array" aca="1" ref="AK47" ca="1">Ver_flag_visit</f>
        <v>#VALUE!</v>
      </c>
      <c r="AL47" s="33" t="str">
        <f ca="1">IFERROR(INDEX($BD$6:$BD$53,MATCH(AI47,$BN$6:$BN$53,0)),"")</f>
        <v>Suecia</v>
      </c>
      <c r="AM47" s="34">
        <f t="shared" ca="1" si="144"/>
        <v>6</v>
      </c>
      <c r="AN47" s="35">
        <f t="shared" ca="1" si="144"/>
        <v>3</v>
      </c>
      <c r="AO47" s="35">
        <f t="shared" ca="1" si="144"/>
        <v>2</v>
      </c>
      <c r="AP47" s="35">
        <f t="shared" ca="1" si="144"/>
        <v>0</v>
      </c>
      <c r="AQ47" s="35">
        <f t="shared" ca="1" si="144"/>
        <v>1</v>
      </c>
      <c r="AR47" s="35">
        <f t="shared" ca="1" si="144"/>
        <v>4</v>
      </c>
      <c r="AS47" s="35">
        <f t="shared" ca="1" si="144"/>
        <v>3</v>
      </c>
      <c r="AT47" s="39">
        <f t="shared" ca="1" si="144"/>
        <v>1</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0</v>
      </c>
      <c r="BF47" s="16">
        <f t="shared" ca="1" si="41"/>
        <v>3</v>
      </c>
      <c r="BG47" s="16">
        <f t="shared" ca="1" si="17"/>
        <v>0</v>
      </c>
      <c r="BH47" s="16">
        <f t="shared" ca="1" si="18"/>
        <v>0</v>
      </c>
      <c r="BI47" s="16">
        <f t="shared" ca="1" si="19"/>
        <v>3</v>
      </c>
      <c r="BJ47" s="16">
        <f t="shared" ca="1" si="20"/>
        <v>0</v>
      </c>
      <c r="BK47" s="16">
        <f t="shared" ca="1" si="21"/>
        <v>9</v>
      </c>
      <c r="BL47" s="16">
        <f t="shared" ca="1" si="42"/>
        <v>-9</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Visitante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5"/>
      <c r="X48" s="20">
        <f ca="1">Horarios!C48</f>
        <v>46199.041666666664</v>
      </c>
      <c r="Y48" s="21">
        <f ca="1">Horarios!C48</f>
        <v>46199.041666666664</v>
      </c>
      <c r="Z48" s="22" t="str">
        <f>$Z$8</f>
        <v>J3</v>
      </c>
      <c r="AA48" s="23" t="str">
        <f ca="1">A46</f>
        <v>Japón</v>
      </c>
      <c r="AB48" s="45" t="e" cm="1" vm="23">
        <f t="array" aca="1" ref="AB48" ca="1">Ver_flag_local</f>
        <v>#VALUE!</v>
      </c>
      <c r="AC48" s="46">
        <v>1</v>
      </c>
      <c r="AD48" s="47">
        <v>2</v>
      </c>
      <c r="AE48" s="562" t="e" cm="1" vm="24">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Japón</v>
      </c>
      <c r="AM48" s="34">
        <f t="shared" ca="1" si="144"/>
        <v>4</v>
      </c>
      <c r="AN48" s="35">
        <f t="shared" ca="1" si="144"/>
        <v>3</v>
      </c>
      <c r="AO48" s="35">
        <f t="shared" ca="1" si="144"/>
        <v>1</v>
      </c>
      <c r="AP48" s="35">
        <f t="shared" ca="1" si="144"/>
        <v>1</v>
      </c>
      <c r="AQ48" s="35">
        <f t="shared" ca="1" si="144"/>
        <v>1</v>
      </c>
      <c r="AR48" s="35">
        <f t="shared" ca="1" si="144"/>
        <v>5</v>
      </c>
      <c r="AS48" s="35">
        <f t="shared" ca="1" si="144"/>
        <v>5</v>
      </c>
      <c r="AT48" s="39">
        <f t="shared" ca="1" si="144"/>
        <v>0</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3</v>
      </c>
      <c r="BF48" s="16">
        <f t="shared" ca="1" si="41"/>
        <v>3</v>
      </c>
      <c r="BG48" s="16">
        <f t="shared" ca="1" si="17"/>
        <v>1</v>
      </c>
      <c r="BH48" s="16">
        <f t="shared" ca="1" si="18"/>
        <v>0</v>
      </c>
      <c r="BI48" s="16">
        <f t="shared" ca="1" si="19"/>
        <v>2</v>
      </c>
      <c r="BJ48" s="16">
        <f t="shared" ca="1" si="20"/>
        <v>1</v>
      </c>
      <c r="BK48" s="16">
        <f t="shared" ca="1" si="21"/>
        <v>5</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Uzbekistán</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5">
        <f t="array" aca="1" ref="AB49" ca="1">Ver_flag_local</f>
        <v>#VALUE!</v>
      </c>
      <c r="AC49" s="49">
        <v>0</v>
      </c>
      <c r="AD49" s="50">
        <v>2</v>
      </c>
      <c r="AE49" s="563" t="e" cm="1" vm="22">
        <f t="array" aca="1" ref="AE49" ca="1">Ver_flag_visit</f>
        <v>#VALUE!</v>
      </c>
      <c r="AF49" s="29" t="str">
        <f ca="1">A45</f>
        <v>Países Bajos</v>
      </c>
      <c r="AG49" s="297">
        <f t="shared" si="141"/>
        <v>1</v>
      </c>
      <c r="AH49" s="183">
        <v>58</v>
      </c>
      <c r="AI49" s="169" t="str">
        <f t="shared" si="145"/>
        <v>4F</v>
      </c>
      <c r="AJ49" s="40">
        <v>4</v>
      </c>
      <c r="AK49" s="571" t="e" cm="1" vm="25">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5</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7</v>
      </c>
      <c r="BK49" s="16">
        <f t="shared" ca="1" si="21"/>
        <v>2</v>
      </c>
      <c r="BL49" s="16">
        <f t="shared" ca="1" si="42"/>
        <v>5</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5</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RD Congo</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5</v>
      </c>
      <c r="BK50" s="16">
        <f t="shared" ca="1" si="21"/>
        <v>0</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4</v>
      </c>
      <c r="BF51" s="16">
        <f t="shared" ca="1" si="41"/>
        <v>3</v>
      </c>
      <c r="BG51" s="16">
        <f t="shared" ca="1" si="17"/>
        <v>1</v>
      </c>
      <c r="BH51" s="16">
        <f t="shared" ca="1" si="18"/>
        <v>1</v>
      </c>
      <c r="BI51" s="16">
        <f t="shared" ca="1" si="19"/>
        <v>1</v>
      </c>
      <c r="BJ51" s="16">
        <f t="shared" ca="1" si="20"/>
        <v>5</v>
      </c>
      <c r="BK51" s="16">
        <f t="shared" ca="1" si="21"/>
        <v>4</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6">
        <f t="array" aca="1" ref="AB52" ca="1">Ver_flag_local</f>
        <v>#VALUE!</v>
      </c>
      <c r="AC52" s="46">
        <v>2</v>
      </c>
      <c r="AD52" s="47">
        <v>0</v>
      </c>
      <c r="AE52" s="562"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2</v>
      </c>
      <c r="BF52" s="16">
        <f t="shared" ca="1" si="41"/>
        <v>3</v>
      </c>
      <c r="BG52" s="16">
        <f t="shared" ca="1" si="17"/>
        <v>0</v>
      </c>
      <c r="BH52" s="16">
        <f t="shared" ca="1" si="18"/>
        <v>2</v>
      </c>
      <c r="BI52" s="16">
        <f t="shared" ca="1" si="19"/>
        <v>1</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2</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Local</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8">
        <f t="array" aca="1" ref="AB53" ca="1">Ver_flag_local</f>
        <v>#VALUE!</v>
      </c>
      <c r="AC53" s="46">
        <v>1</v>
      </c>
      <c r="AD53" s="47">
        <v>0</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1</v>
      </c>
      <c r="BK53" s="16">
        <f t="shared" ca="1" si="21"/>
        <v>6</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Empate</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6">
        <f t="array" aca="1" ref="AB54" ca="1">Ver_flag_local</f>
        <v>#VALUE!</v>
      </c>
      <c r="AC54" s="46">
        <v>1</v>
      </c>
      <c r="AD54" s="47">
        <v>1</v>
      </c>
      <c r="AE54" s="562" t="e" cm="1" vm="28">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Bélgica</v>
      </c>
      <c r="AM54" s="31">
        <f t="shared" ref="AM54:AT57" ca="1" si="162">INDEX($BE$6:$BN$53,MATCH($AL54,$BD$6:$BD$53,0),MATCH(AM$5,$BE$5:$BN$5,0))</f>
        <v>7</v>
      </c>
      <c r="AN54" s="32">
        <f t="shared" ca="1" si="162"/>
        <v>3</v>
      </c>
      <c r="AO54" s="32">
        <f t="shared" ca="1" si="162"/>
        <v>2</v>
      </c>
      <c r="AP54" s="32">
        <f t="shared" ca="1" si="162"/>
        <v>1</v>
      </c>
      <c r="AQ54" s="32">
        <f t="shared" ca="1" si="162"/>
        <v>0</v>
      </c>
      <c r="AR54" s="32">
        <f t="shared" ca="1" si="162"/>
        <v>5</v>
      </c>
      <c r="AS54" s="32">
        <f t="shared" ca="1" si="162"/>
        <v>1</v>
      </c>
      <c r="AT54" s="37">
        <f t="shared" ca="1" si="162"/>
        <v>4</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9">
        <f t="array" aca="1" ref="AB55" ca="1">Ver_flag_local</f>
        <v>#VALUE!</v>
      </c>
      <c r="AC55" s="46">
        <v>0</v>
      </c>
      <c r="AD55" s="47">
        <v>1</v>
      </c>
      <c r="AE55" s="562" t="e" cm="1" vm="27">
        <f t="array" aca="1" ref="AE55" ca="1">Ver_flag_visit</f>
        <v>#VALUE!</v>
      </c>
      <c r="AF55" s="28" t="str">
        <f ca="1">A54</f>
        <v>Egipto</v>
      </c>
      <c r="AG55" s="297">
        <f t="shared" si="159"/>
        <v>1</v>
      </c>
      <c r="AH55" s="183">
        <v>40</v>
      </c>
      <c r="AI55" s="169" t="str">
        <f t="shared" ref="AI55:AI57" si="163">AJ55&amp;$B$52</f>
        <v>2G</v>
      </c>
      <c r="AJ55" s="38">
        <v>2</v>
      </c>
      <c r="AK55" s="569" t="e" cm="1" vm="28">
        <f t="array" aca="1" ref="AK55" ca="1">Ver_flag_visit</f>
        <v>#VALUE!</v>
      </c>
      <c r="AL55" s="33" t="str">
        <f ca="1">IFERROR(INDEX($BD$6:$BD$53,MATCH(AI55,$BN$6:$BN$53,0)),"")</f>
        <v>Irán</v>
      </c>
      <c r="AM55" s="34">
        <f t="shared" ca="1" si="162"/>
        <v>5</v>
      </c>
      <c r="AN55" s="35">
        <f t="shared" ca="1" si="162"/>
        <v>3</v>
      </c>
      <c r="AO55" s="35">
        <f t="shared" ca="1" si="162"/>
        <v>1</v>
      </c>
      <c r="AP55" s="35">
        <f t="shared" ca="1" si="162"/>
        <v>2</v>
      </c>
      <c r="AQ55" s="35">
        <f t="shared" ca="1" si="162"/>
        <v>0</v>
      </c>
      <c r="AR55" s="35">
        <f t="shared" ca="1" si="162"/>
        <v>3</v>
      </c>
      <c r="AS55" s="35">
        <f t="shared" ca="1" si="162"/>
        <v>2</v>
      </c>
      <c r="AT55" s="39">
        <f t="shared" ca="1" si="162"/>
        <v>1</v>
      </c>
      <c r="AU55" s="304">
        <f ca="1">INDEX($DL$6:$DL$53,MATCH(AI55,$DP$6:$DP$53,0))</f>
        <v>1</v>
      </c>
      <c r="AV55" s="170" t="str">
        <f ca="1">INDEX($BD$6:$BD$53,MATCH(AI55,$BM$6:$BM$53,0))</f>
        <v>Irán</v>
      </c>
      <c r="AW55" s="198"/>
      <c r="AX55" s="159"/>
      <c r="AY55" s="191" t="str">
        <f ca="1">+A54</f>
        <v>Egipto</v>
      </c>
      <c r="AZ55" s="192"/>
      <c r="BA55" s="164"/>
    </row>
    <row r="56" spans="1:121" ht="16" customHeight="1">
      <c r="A56" s="16" t="str">
        <f ca="1">+Equipos!B29</f>
        <v>Nueva Zelanda</v>
      </c>
      <c r="B56" s="16"/>
      <c r="C56" s="16"/>
      <c r="D56" s="16" t="str">
        <f t="shared" si="146"/>
        <v>Empate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7">
        <f t="array" aca="1" ref="AB56" ca="1">Ver_flag_local</f>
        <v>#VALUE!</v>
      </c>
      <c r="AC56" s="46">
        <v>1</v>
      </c>
      <c r="AD56" s="47">
        <v>1</v>
      </c>
      <c r="AE56" s="562" t="e" cm="1" vm="28">
        <f t="array" aca="1" ref="AE56" ca="1">Ver_flag_visit</f>
        <v>#VALUE!</v>
      </c>
      <c r="AF56" s="28" t="str">
        <f ca="1">A55</f>
        <v>Irán</v>
      </c>
      <c r="AG56" s="297">
        <f t="shared" si="159"/>
        <v>1</v>
      </c>
      <c r="AH56" s="183">
        <v>63</v>
      </c>
      <c r="AI56" s="169" t="str">
        <f t="shared" si="163"/>
        <v>3G</v>
      </c>
      <c r="AJ56" s="38">
        <v>3</v>
      </c>
      <c r="AK56" s="569" t="e" cm="1" vm="27">
        <f t="array" aca="1" ref="AK56" ca="1">Ver_flag_visit</f>
        <v>#VALUE!</v>
      </c>
      <c r="AL56" s="33" t="str">
        <f ca="1">IFERROR(INDEX($BD$6:$BD$53,MATCH(AI56,$BN$6:$BN$53,0)),"")</f>
        <v>Egipto</v>
      </c>
      <c r="AM56" s="34">
        <f t="shared" ca="1" si="162"/>
        <v>4</v>
      </c>
      <c r="AN56" s="35">
        <f t="shared" ca="1" si="162"/>
        <v>3</v>
      </c>
      <c r="AO56" s="35">
        <f t="shared" ca="1" si="162"/>
        <v>1</v>
      </c>
      <c r="AP56" s="35">
        <f t="shared" ca="1" si="162"/>
        <v>1</v>
      </c>
      <c r="AQ56" s="35">
        <f t="shared" ca="1" si="162"/>
        <v>1</v>
      </c>
      <c r="AR56" s="35">
        <f t="shared" ca="1" si="162"/>
        <v>2</v>
      </c>
      <c r="AS56" s="35">
        <f t="shared" ca="1" si="162"/>
        <v>3</v>
      </c>
      <c r="AT56" s="39">
        <f t="shared" ca="1" si="162"/>
        <v>-1</v>
      </c>
      <c r="AU56" s="304">
        <f ca="1">INDEX($DL$6:$DL$53,MATCH(AI56,$DP$6:$DP$53,0))</f>
        <v>1</v>
      </c>
      <c r="AV56" s="170" t="str">
        <f ca="1">INDEX($BD$6:$BD$53,MATCH(AI56,$BM$6:$BM$53,0))</f>
        <v>Egipto</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2</v>
      </c>
      <c r="AE57" s="563" t="e" cm="1" vm="26">
        <f t="array" aca="1" ref="AE57" ca="1">Ver_flag_visit</f>
        <v>#VALUE!</v>
      </c>
      <c r="AF57" s="29" t="str">
        <f ca="1">A53</f>
        <v>Bélgica</v>
      </c>
      <c r="AG57" s="297">
        <f t="shared" si="159"/>
        <v>1</v>
      </c>
      <c r="AH57" s="183">
        <v>64</v>
      </c>
      <c r="AI57" s="169" t="str">
        <f t="shared" si="163"/>
        <v>4G</v>
      </c>
      <c r="AJ57" s="40">
        <v>4</v>
      </c>
      <c r="AK57" s="571" t="e" cm="1" vm="29">
        <f t="array" aca="1" ref="AK57" ca="1">Ver_flag_visit</f>
        <v>#VALUE!</v>
      </c>
      <c r="AL57" s="41" t="str">
        <f ca="1">IFERROR(INDEX($BD$6:$BD$53,MATCH(AI57,$BN$6:$BN$53,0)),"")</f>
        <v>Nueva Zelanda</v>
      </c>
      <c r="AM57" s="42">
        <f t="shared" ca="1" si="162"/>
        <v>0</v>
      </c>
      <c r="AN57" s="43">
        <f t="shared" ca="1" si="162"/>
        <v>3</v>
      </c>
      <c r="AO57" s="43">
        <f t="shared" ca="1" si="162"/>
        <v>0</v>
      </c>
      <c r="AP57" s="43">
        <f t="shared" ca="1" si="162"/>
        <v>0</v>
      </c>
      <c r="AQ57" s="43">
        <f t="shared" ca="1" si="162"/>
        <v>3</v>
      </c>
      <c r="AR57" s="43">
        <f t="shared" ca="1" si="162"/>
        <v>0</v>
      </c>
      <c r="AS57" s="43">
        <f t="shared" ca="1" si="162"/>
        <v>4</v>
      </c>
      <c r="AT57" s="44">
        <f t="shared" ca="1" si="162"/>
        <v>-4</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República Checa</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2</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-3</v>
      </c>
      <c r="BM58" s="16">
        <f ca="1">CB58</f>
        <v>12</v>
      </c>
      <c r="BN58" s="16">
        <f ca="1">CF58</f>
        <v>12</v>
      </c>
      <c r="BO58" s="16" t="str">
        <f t="shared" ref="BO58:BO69" si="171">"4"&amp;BC58</f>
        <v>4A</v>
      </c>
      <c r="BP58" s="16"/>
      <c r="BQ58" s="16"/>
      <c r="BR58" s="16">
        <f t="shared" ref="BR58:BR69" ca="1" si="172">+BE58</f>
        <v>1</v>
      </c>
      <c r="BS58" s="16">
        <f ca="1">COUNTIFS(BR$58:BR$69,"&gt;"&amp;BR58)+1</f>
        <v>10</v>
      </c>
      <c r="BT58" s="16" t="str">
        <f ca="1">IF(COUNTIF(BS$58:BS$69,BS58)=1,"-","Pos. "&amp;BS58&amp;" ("&amp;COUNTIF(BS$58:BS$69,BS58)&amp;")")</f>
        <v>Pos. 10 (3)</v>
      </c>
      <c r="BU58" s="16">
        <f t="shared" ref="BU58:BU69" ca="1" si="173">IF(BT58="-","-",BL58)</f>
        <v>-3</v>
      </c>
      <c r="BV58" s="16">
        <f t="shared" ref="BV58:BV69" ca="1" si="174">BS58+COUNTIFS(BT$58:BT$69,BT58,BU$58:BU$69,"&gt;"&amp;BU58)</f>
        <v>11</v>
      </c>
      <c r="BW58" s="16" t="str">
        <f t="shared" ref="BW58:BW69" ca="1" si="175">IF(COUNTIF(BV$58:BV$69,BV58)=1,"-","Pos. "&amp;BV58&amp;" ("&amp;COUNTIF(BV$58:BV$69,BV58)&amp;")")</f>
        <v>Pos. 11 (2)</v>
      </c>
      <c r="BX58" s="16">
        <f t="shared" ref="BX58:BX69" ca="1" si="176">IF(BW58="-","-",BJ58)</f>
        <v>1</v>
      </c>
      <c r="BY58" s="16">
        <f t="shared" ref="BY58:BY69" ca="1" si="177">BV58+COUNTIFS(BW$58:BW$69,BW58,BX$58:BX$69,"&gt;"&amp;BX58)</f>
        <v>12</v>
      </c>
      <c r="BZ58" s="16" t="str">
        <f t="shared" ref="BZ58:BZ69" ca="1" si="178">IF(COUNTIF(BY$58:BY$69,BY58)=1,"-","Pos. "&amp;BY58&amp;" ("&amp;COUNTIF(BY$58:BY$69,BY58)&amp;")")</f>
        <v>-</v>
      </c>
      <c r="CA58" s="16" t="str">
        <f t="shared" ref="CA58:CA69" ca="1" si="179">IF(BZ58="-","-",COUNTIF($BD$58:$BD$69,"&gt;"&amp;BD58))</f>
        <v>-</v>
      </c>
      <c r="CB58" s="16">
        <f ca="1">BY58+COUNTIFS(BZ$58:BZ$69,BZ58,CA$58:CA$69,"&gt;"&amp;CA58)</f>
        <v>12</v>
      </c>
      <c r="CC58" s="16"/>
      <c r="CD58" s="16">
        <f t="shared" ref="CD58:CD69" ca="1" si="180">IF(OR(INDEX($AW$102:$AW$113,MATCH($BD58,$AV$102:$AV$113,0))="",BZ58="-"),CB58,INDEX($AW$102:$AW$113,MATCH($BD58,$AV$102:$AV$113,0))+CB58/1000)</f>
        <v>12</v>
      </c>
      <c r="CE58" s="16" t="str">
        <f ca="1">IF(BZ58="-","-",COUNTIF(CD$58:CD$69,"&lt;"&amp;CD58))</f>
        <v>-</v>
      </c>
      <c r="CF58" s="16">
        <f ca="1">BY58+COUNTIFS(BZ$58:BZ$69,BZ58,CE$58:CE$69,"&lt;"&amp;CE58)</f>
        <v>12</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Japón</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Canadá</v>
      </c>
      <c r="BE59" s="16">
        <f t="shared" ref="BE59:BE69" ca="1" si="185">CHOOSE($BB$57,
  (BG59*3 + BH59)+IF($AZ$3="No",0,INDEX($AZ$6:$AZ$97,MATCH(BD59,$AY$6:$AY$97,0))),
  (BG59*3 + BH59)+IF($AZ$3="No",0,INDEX($AZ$6:$AZ$97,MATCH(BD59,$AY$6:$AY$97,0))),
  IFERROR((BG59*3 + BH59+IF($AZ$3="No",0,INDEX($AZ$6:$AZ$97,MATCH(BD59,$AY$6:$AY$97,0)))) / BF59, 0)
)</f>
        <v>4</v>
      </c>
      <c r="BF59" s="16">
        <f t="shared" ref="BF59:BF69" ca="1" si="186">+BG59+BH59+BI59</f>
        <v>3</v>
      </c>
      <c r="BG59" s="16">
        <f t="shared" ca="1" si="166"/>
        <v>1</v>
      </c>
      <c r="BH59" s="16">
        <f t="shared" ca="1" si="167"/>
        <v>1</v>
      </c>
      <c r="BI59" s="16">
        <f t="shared" ca="1" si="168"/>
        <v>1</v>
      </c>
      <c r="BJ59" s="16">
        <f t="shared" ca="1" si="169"/>
        <v>3</v>
      </c>
      <c r="BK59" s="16">
        <f t="shared" ca="1" si="170"/>
        <v>3</v>
      </c>
      <c r="BL59" s="16">
        <f t="shared" ref="BL59:BL69" ca="1" si="187">+BJ59-BK59</f>
        <v>0</v>
      </c>
      <c r="BM59" s="16">
        <f t="shared" ref="BM59:BM69" ca="1" si="188">CB59</f>
        <v>2</v>
      </c>
      <c r="BN59" s="16">
        <f t="shared" ref="BN59:BN69" ca="1" si="189">CF59</f>
        <v>2</v>
      </c>
      <c r="BO59" s="16" t="str">
        <f t="shared" si="171"/>
        <v>4B</v>
      </c>
      <c r="BP59" s="16"/>
      <c r="BQ59" s="16"/>
      <c r="BR59" s="16">
        <f t="shared" ca="1" si="172"/>
        <v>4</v>
      </c>
      <c r="BS59" s="16">
        <f t="shared" ref="BS59:BS69" ca="1" si="190">COUNTIFS(BR$58:BR$69,"&gt;"&amp;BR59)+1</f>
        <v>1</v>
      </c>
      <c r="BT59" s="16" t="str">
        <f t="shared" ref="BT59:BT69" ca="1" si="191">IF(COUNTIF(BS$58:BS$69,BS59)=1,"-","Pos. "&amp;BS59&amp;" ("&amp;COUNTIF(BS$58:BS$69,BS59)&amp;")")</f>
        <v>Pos. 1 (5)</v>
      </c>
      <c r="BU59" s="16">
        <f t="shared" ca="1" si="173"/>
        <v>0</v>
      </c>
      <c r="BV59" s="16">
        <f t="shared" ca="1" si="174"/>
        <v>1</v>
      </c>
      <c r="BW59" s="16" t="str">
        <f t="shared" ca="1" si="175"/>
        <v>Pos. 1 (2)</v>
      </c>
      <c r="BX59" s="16">
        <f t="shared" ca="1" si="176"/>
        <v>3</v>
      </c>
      <c r="BY59" s="16">
        <f t="shared" ca="1" si="177"/>
        <v>2</v>
      </c>
      <c r="BZ59" s="16" t="str">
        <f t="shared" ca="1" si="178"/>
        <v>-</v>
      </c>
      <c r="CA59" s="16" t="str">
        <f t="shared" ca="1" si="179"/>
        <v>-</v>
      </c>
      <c r="CB59" s="16">
        <f t="shared" ref="CB59:CB68" ca="1" si="192">BY59+COUNTIFS(BZ$58:BZ$69,BZ59,CA$58:CA$69,"&gt;"&amp;CA59)</f>
        <v>2</v>
      </c>
      <c r="CC59" s="16"/>
      <c r="CD59" s="16">
        <f t="shared" ca="1" si="180"/>
        <v>2</v>
      </c>
      <c r="CE59" s="16" t="str">
        <f t="shared" ref="CE59:CE69" ca="1" si="193">IF(BZ59="-","-",COUNTIF(CD$58:CD$69,"&lt;"&amp;CD59))</f>
        <v>-</v>
      </c>
      <c r="CF59" s="16">
        <f t="shared" ref="CF59:CF69" ca="1" si="194">BY59+COUNTIFS(BZ$58:BZ$69,BZ59,CE$58:CE$69,"&lt;"&amp;CE59)</f>
        <v>2</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Canadá</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17" t="s">
        <v>446</v>
      </c>
      <c r="X60" s="20">
        <f ca="1">Horarios!C60</f>
        <v>46188.75</v>
      </c>
      <c r="Y60" s="21">
        <f ca="1">Horarios!C60</f>
        <v>46188.75</v>
      </c>
      <c r="Z60" s="22" t="str">
        <f>$Z$4</f>
        <v>J1</v>
      </c>
      <c r="AA60" s="23" t="str">
        <f ca="1">A61</f>
        <v>España</v>
      </c>
      <c r="AB60" s="45" t="e" cm="1" vm="30">
        <f t="array" aca="1" ref="AB60" ca="1">Ver_flag_local</f>
        <v>#VALUE!</v>
      </c>
      <c r="AC60" s="46">
        <v>3</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3</v>
      </c>
      <c r="BL60" s="16">
        <f t="shared" ca="1" si="187"/>
        <v>0</v>
      </c>
      <c r="BM60" s="16">
        <f t="shared" ca="1" si="188"/>
        <v>6</v>
      </c>
      <c r="BN60" s="16">
        <f t="shared" ca="1" si="189"/>
        <v>6</v>
      </c>
      <c r="BO60" s="16" t="str">
        <f t="shared" si="171"/>
        <v>4C</v>
      </c>
      <c r="BP60" s="16"/>
      <c r="BQ60" s="16"/>
      <c r="BR60" s="16">
        <f t="shared" ca="1" si="172"/>
        <v>3</v>
      </c>
      <c r="BS60" s="16">
        <f t="shared" ca="1" si="190"/>
        <v>6</v>
      </c>
      <c r="BT60" s="16" t="str">
        <f t="shared" ca="1" si="191"/>
        <v>Pos. 6 (3)</v>
      </c>
      <c r="BU60" s="16">
        <f t="shared" ca="1" si="173"/>
        <v>0</v>
      </c>
      <c r="BV60" s="16">
        <f t="shared" ca="1" si="174"/>
        <v>6</v>
      </c>
      <c r="BW60" s="16" t="str">
        <f t="shared" ca="1" si="175"/>
        <v>-</v>
      </c>
      <c r="BX60" s="16" t="str">
        <f t="shared" ca="1" si="176"/>
        <v>-</v>
      </c>
      <c r="BY60" s="16">
        <f t="shared" ca="1" si="177"/>
        <v>6</v>
      </c>
      <c r="BZ60" s="16" t="str">
        <f t="shared" ca="1" si="178"/>
        <v>-</v>
      </c>
      <c r="CA60" s="16" t="str">
        <f t="shared" ca="1" si="179"/>
        <v>-</v>
      </c>
      <c r="CB60" s="16">
        <f t="shared" ca="1" si="192"/>
        <v>6</v>
      </c>
      <c r="CC60" s="16"/>
      <c r="CD60" s="16">
        <f t="shared" ca="1" si="180"/>
        <v>6</v>
      </c>
      <c r="CE60" s="16" t="str">
        <f t="shared" ca="1" si="193"/>
        <v>-</v>
      </c>
      <c r="CF60" s="16">
        <f t="shared" ca="1" si="194"/>
        <v>6</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Paraguay</v>
      </c>
    </row>
    <row r="61" spans="1:121" ht="16"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17"/>
      <c r="X61" s="20">
        <f ca="1">Horarios!C61</f>
        <v>46189</v>
      </c>
      <c r="Y61" s="21">
        <f ca="1">Horarios!C61</f>
        <v>46189</v>
      </c>
      <c r="Z61" s="22" t="str">
        <f>$Z$4</f>
        <v>J1</v>
      </c>
      <c r="AA61" s="23" t="str">
        <f ca="1">A63</f>
        <v>Arabia Saudita</v>
      </c>
      <c r="AB61" s="45" t="e" cm="1" vm="32">
        <f t="array" aca="1" ref="AB61" ca="1">Ver_flag_local</f>
        <v>#VALUE!</v>
      </c>
      <c r="AC61" s="46">
        <v>0</v>
      </c>
      <c r="AD61" s="47">
        <v>1</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4</v>
      </c>
      <c r="BF61" s="16">
        <f t="shared" ca="1" si="186"/>
        <v>3</v>
      </c>
      <c r="BG61" s="16">
        <f t="shared" ca="1" si="166"/>
        <v>1</v>
      </c>
      <c r="BH61" s="16">
        <f t="shared" ca="1" si="167"/>
        <v>1</v>
      </c>
      <c r="BI61" s="16">
        <f t="shared" ca="1" si="168"/>
        <v>1</v>
      </c>
      <c r="BJ61" s="16">
        <f t="shared" ca="1" si="169"/>
        <v>3</v>
      </c>
      <c r="BK61" s="16">
        <f t="shared" ca="1" si="170"/>
        <v>4</v>
      </c>
      <c r="BL61" s="16">
        <f t="shared" ca="1" si="187"/>
        <v>-1</v>
      </c>
      <c r="BM61" s="16">
        <f t="shared" ca="1" si="188"/>
        <v>3</v>
      </c>
      <c r="BN61" s="16">
        <f t="shared" ca="1" si="189"/>
        <v>3</v>
      </c>
      <c r="BO61" s="16" t="str">
        <f t="shared" si="171"/>
        <v>4D</v>
      </c>
      <c r="BP61" s="16"/>
      <c r="BQ61" s="16"/>
      <c r="BR61" s="16">
        <f t="shared" ca="1" si="172"/>
        <v>4</v>
      </c>
      <c r="BS61" s="16">
        <f t="shared" ca="1" si="190"/>
        <v>1</v>
      </c>
      <c r="BT61" s="16" t="str">
        <f t="shared" ca="1" si="191"/>
        <v>Pos. 1 (5)</v>
      </c>
      <c r="BU61" s="16">
        <f t="shared" ca="1" si="173"/>
        <v>-1</v>
      </c>
      <c r="BV61" s="16">
        <f t="shared" ca="1" si="174"/>
        <v>3</v>
      </c>
      <c r="BW61" s="16" t="str">
        <f t="shared" ca="1" si="175"/>
        <v>Pos. 3 (2)</v>
      </c>
      <c r="BX61" s="16">
        <f t="shared" ca="1" si="176"/>
        <v>3</v>
      </c>
      <c r="BY61" s="16">
        <f t="shared" ca="1" si="177"/>
        <v>3</v>
      </c>
      <c r="BZ61" s="16" t="str">
        <f t="shared" ca="1" si="178"/>
        <v>-</v>
      </c>
      <c r="CA61" s="16" t="str">
        <f t="shared" ca="1" si="179"/>
        <v>-</v>
      </c>
      <c r="CB61" s="16">
        <f t="shared" ca="1" si="192"/>
        <v>3</v>
      </c>
      <c r="CC61" s="16"/>
      <c r="CD61" s="16">
        <f t="shared" ca="1" si="180"/>
        <v>3</v>
      </c>
      <c r="CE61" s="16" t="str">
        <f t="shared" ca="1" si="193"/>
        <v>-</v>
      </c>
      <c r="CF61" s="16">
        <f t="shared" ca="1" si="194"/>
        <v>3</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Egipto</v>
      </c>
    </row>
    <row r="62" spans="1:121" ht="16"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17"/>
      <c r="X62" s="20">
        <f ca="1">Horarios!C62</f>
        <v>46194.75</v>
      </c>
      <c r="Y62" s="21">
        <f ca="1">Horarios!C62</f>
        <v>46194.75</v>
      </c>
      <c r="Z62" s="22" t="str">
        <f>$Z$6</f>
        <v>J2</v>
      </c>
      <c r="AA62" s="23" t="str">
        <f ca="1">A61</f>
        <v>España</v>
      </c>
      <c r="AB62" s="45" t="e" cm="1" vm="30">
        <f t="array" aca="1" ref="AB62" ca="1">Ver_flag_local</f>
        <v>#VALUE!</v>
      </c>
      <c r="AC62" s="46">
        <v>2</v>
      </c>
      <c r="AD62" s="47">
        <v>1</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6</v>
      </c>
      <c r="AS62" s="32">
        <f t="shared" ca="1" si="212"/>
        <v>1</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3</v>
      </c>
      <c r="BK62" s="16">
        <f t="shared" ca="1" si="170"/>
        <v>4</v>
      </c>
      <c r="BL62" s="16">
        <f t="shared" ca="1" si="187"/>
        <v>-1</v>
      </c>
      <c r="BM62" s="16">
        <f t="shared" ca="1" si="188"/>
        <v>7</v>
      </c>
      <c r="BN62" s="16">
        <f t="shared" ca="1" si="189"/>
        <v>7</v>
      </c>
      <c r="BO62" s="16" t="str">
        <f t="shared" si="171"/>
        <v>4E</v>
      </c>
      <c r="BP62" s="16"/>
      <c r="BQ62" s="16"/>
      <c r="BR62" s="16">
        <f t="shared" ca="1" si="172"/>
        <v>3</v>
      </c>
      <c r="BS62" s="16">
        <f t="shared" ca="1" si="190"/>
        <v>6</v>
      </c>
      <c r="BT62" s="16" t="str">
        <f t="shared" ca="1" si="191"/>
        <v>Pos. 6 (3)</v>
      </c>
      <c r="BU62" s="16">
        <f t="shared" ca="1" si="173"/>
        <v>-1</v>
      </c>
      <c r="BV62" s="16">
        <f t="shared" ca="1" si="174"/>
        <v>7</v>
      </c>
      <c r="BW62" s="16" t="str">
        <f t="shared" ca="1" si="175"/>
        <v>-</v>
      </c>
      <c r="BX62" s="16" t="str">
        <f t="shared" ca="1" si="176"/>
        <v>-</v>
      </c>
      <c r="BY62" s="16">
        <f t="shared" ca="1" si="177"/>
        <v>7</v>
      </c>
      <c r="BZ62" s="16" t="str">
        <f t="shared" ca="1" si="178"/>
        <v>-</v>
      </c>
      <c r="CA62" s="16" t="str">
        <f t="shared" ca="1" si="179"/>
        <v>-</v>
      </c>
      <c r="CB62" s="16">
        <f t="shared" ca="1" si="192"/>
        <v>7</v>
      </c>
      <c r="CC62" s="16"/>
      <c r="CD62" s="16">
        <f t="shared" ca="1" si="180"/>
        <v>7</v>
      </c>
      <c r="CE62" s="16" t="str">
        <f t="shared" ca="1" si="193"/>
        <v>-</v>
      </c>
      <c r="CF62" s="16">
        <f t="shared" ca="1" si="194"/>
        <v>7</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Argelia</v>
      </c>
    </row>
    <row r="63" spans="1:121" ht="16"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17"/>
      <c r="X63" s="20">
        <f ca="1">Horarios!C63</f>
        <v>46195</v>
      </c>
      <c r="Y63" s="21">
        <f ca="1">Horarios!C63</f>
        <v>46195</v>
      </c>
      <c r="Z63" s="22" t="str">
        <f>$Z$6</f>
        <v>J2</v>
      </c>
      <c r="AA63" s="23" t="str">
        <f ca="1">A64</f>
        <v>Uruguay</v>
      </c>
      <c r="AB63" s="45" t="e" cm="1" vm="33">
        <f t="array" aca="1" ref="AB63" ca="1">Ver_flag_local</f>
        <v>#VALUE!</v>
      </c>
      <c r="AC63" s="46">
        <v>2</v>
      </c>
      <c r="AD63" s="47">
        <v>0</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3</v>
      </c>
      <c r="AS63" s="35">
        <f t="shared" ca="1" si="212"/>
        <v>1</v>
      </c>
      <c r="AT63" s="39">
        <f t="shared" ca="1" si="212"/>
        <v>2</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4</v>
      </c>
      <c r="BF63" s="16">
        <f t="shared" ca="1" si="186"/>
        <v>3</v>
      </c>
      <c r="BG63" s="16">
        <f t="shared" ca="1" si="166"/>
        <v>1</v>
      </c>
      <c r="BH63" s="16">
        <f t="shared" ca="1" si="167"/>
        <v>1</v>
      </c>
      <c r="BI63" s="16">
        <f t="shared" ca="1" si="168"/>
        <v>1</v>
      </c>
      <c r="BJ63" s="16">
        <f t="shared" ca="1" si="169"/>
        <v>5</v>
      </c>
      <c r="BK63" s="16">
        <f t="shared" ca="1" si="170"/>
        <v>5</v>
      </c>
      <c r="BL63" s="16">
        <f t="shared" ca="1" si="187"/>
        <v>0</v>
      </c>
      <c r="BM63" s="16">
        <f t="shared" ca="1" si="188"/>
        <v>1</v>
      </c>
      <c r="BN63" s="16">
        <f t="shared" ca="1" si="189"/>
        <v>1</v>
      </c>
      <c r="BO63" s="16" t="str">
        <f t="shared" si="171"/>
        <v>4F</v>
      </c>
      <c r="BP63" s="16"/>
      <c r="BQ63" s="16"/>
      <c r="BR63" s="16">
        <f t="shared" ca="1" si="172"/>
        <v>4</v>
      </c>
      <c r="BS63" s="16">
        <f t="shared" ca="1" si="190"/>
        <v>1</v>
      </c>
      <c r="BT63" s="16" t="str">
        <f t="shared" ca="1" si="191"/>
        <v>Pos. 1 (5)</v>
      </c>
      <c r="BU63" s="16">
        <f t="shared" ca="1" si="173"/>
        <v>0</v>
      </c>
      <c r="BV63" s="16">
        <f t="shared" ca="1" si="174"/>
        <v>1</v>
      </c>
      <c r="BW63" s="16" t="str">
        <f t="shared" ca="1" si="175"/>
        <v>Pos. 1 (2)</v>
      </c>
      <c r="BX63" s="16">
        <f t="shared" ca="1" si="176"/>
        <v>5</v>
      </c>
      <c r="BY63" s="16">
        <f t="shared" ca="1" si="177"/>
        <v>1</v>
      </c>
      <c r="BZ63" s="16" t="str">
        <f t="shared" ca="1" si="178"/>
        <v>-</v>
      </c>
      <c r="CA63" s="16" t="str">
        <f t="shared" ca="1" si="179"/>
        <v>-</v>
      </c>
      <c r="CB63" s="16">
        <f t="shared" ca="1" si="192"/>
        <v>1</v>
      </c>
      <c r="CC63" s="16"/>
      <c r="CD63" s="16">
        <f t="shared" ca="1" si="180"/>
        <v>1</v>
      </c>
      <c r="CE63" s="16" t="str">
        <f t="shared" ca="1" si="193"/>
        <v>-</v>
      </c>
      <c r="CF63" s="16">
        <f t="shared" ca="1" si="194"/>
        <v>1</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Escocia</v>
      </c>
    </row>
    <row r="64" spans="1:121" ht="16"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0</v>
      </c>
      <c r="AD64" s="47">
        <v>0</v>
      </c>
      <c r="AE64" s="562" t="e" cm="1" vm="32">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1</v>
      </c>
      <c r="AS64" s="35">
        <f t="shared" ca="1" si="212"/>
        <v>3</v>
      </c>
      <c r="AT64" s="39">
        <f t="shared" ca="1" si="212"/>
        <v>-2</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Egipto</v>
      </c>
      <c r="BE64" s="16">
        <f t="shared" ca="1" si="185"/>
        <v>4</v>
      </c>
      <c r="BF64" s="16">
        <f t="shared" ca="1" si="186"/>
        <v>3</v>
      </c>
      <c r="BG64" s="16">
        <f t="shared" ca="1" si="166"/>
        <v>1</v>
      </c>
      <c r="BH64" s="16">
        <f t="shared" ca="1" si="167"/>
        <v>1</v>
      </c>
      <c r="BI64" s="16">
        <f t="shared" ca="1" si="168"/>
        <v>1</v>
      </c>
      <c r="BJ64" s="16">
        <f t="shared" ca="1" si="169"/>
        <v>2</v>
      </c>
      <c r="BK64" s="16">
        <f t="shared" ca="1" si="170"/>
        <v>3</v>
      </c>
      <c r="BL64" s="16">
        <f t="shared" ca="1" si="187"/>
        <v>-1</v>
      </c>
      <c r="BM64" s="16">
        <f t="shared" ca="1" si="188"/>
        <v>4</v>
      </c>
      <c r="BN64" s="16">
        <f t="shared" ca="1" si="189"/>
        <v>4</v>
      </c>
      <c r="BO64" s="16" t="str">
        <f t="shared" si="171"/>
        <v>4G</v>
      </c>
      <c r="BP64" s="16"/>
      <c r="BQ64" s="16"/>
      <c r="BR64" s="16">
        <f t="shared" ca="1" si="172"/>
        <v>4</v>
      </c>
      <c r="BS64" s="16">
        <f t="shared" ca="1" si="190"/>
        <v>1</v>
      </c>
      <c r="BT64" s="16" t="str">
        <f t="shared" ca="1" si="191"/>
        <v>Pos. 1 (5)</v>
      </c>
      <c r="BU64" s="16">
        <f t="shared" ca="1" si="173"/>
        <v>-1</v>
      </c>
      <c r="BV64" s="16">
        <f t="shared" ca="1" si="174"/>
        <v>3</v>
      </c>
      <c r="BW64" s="16" t="str">
        <f t="shared" ca="1" si="175"/>
        <v>Pos. 3 (2)</v>
      </c>
      <c r="BX64" s="16">
        <f t="shared" ca="1" si="176"/>
        <v>2</v>
      </c>
      <c r="BY64" s="16">
        <f t="shared" ca="1" si="177"/>
        <v>4</v>
      </c>
      <c r="BZ64" s="16" t="str">
        <f t="shared" ca="1" si="178"/>
        <v>-</v>
      </c>
      <c r="CA64" s="16" t="str">
        <f t="shared" ca="1" si="179"/>
        <v>-</v>
      </c>
      <c r="CB64" s="16">
        <f t="shared" ca="1" si="192"/>
        <v>4</v>
      </c>
      <c r="CC64" s="16"/>
      <c r="CD64" s="16">
        <f t="shared" ca="1" si="180"/>
        <v>4</v>
      </c>
      <c r="CE64" s="16" t="str">
        <f t="shared" ca="1" si="193"/>
        <v>-</v>
      </c>
      <c r="CF64" s="16">
        <f t="shared" ca="1" si="194"/>
        <v>4</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Costa de Marfil</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0</v>
      </c>
      <c r="AD65" s="50">
        <v>1</v>
      </c>
      <c r="AE65" s="563" t="e" cm="1" vm="30">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0</v>
      </c>
      <c r="AS65" s="43">
        <f t="shared" ca="1" si="212"/>
        <v>5</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1</v>
      </c>
      <c r="BK65" s="16">
        <f t="shared" ca="1" si="170"/>
        <v>3</v>
      </c>
      <c r="BL65" s="16">
        <f t="shared" ca="1" si="187"/>
        <v>-2</v>
      </c>
      <c r="BM65" s="16">
        <f t="shared" ca="1" si="188"/>
        <v>10</v>
      </c>
      <c r="BN65" s="16">
        <f t="shared" ca="1" si="189"/>
        <v>10</v>
      </c>
      <c r="BO65" s="16" t="str">
        <f t="shared" si="171"/>
        <v>4H</v>
      </c>
      <c r="BP65" s="16"/>
      <c r="BQ65" s="16"/>
      <c r="BR65" s="16">
        <f t="shared" ca="1" si="172"/>
        <v>1</v>
      </c>
      <c r="BS65" s="16">
        <f t="shared" ca="1" si="190"/>
        <v>10</v>
      </c>
      <c r="BT65" s="16" t="str">
        <f t="shared" ca="1" si="191"/>
        <v>Pos. 10 (3)</v>
      </c>
      <c r="BU65" s="16">
        <f t="shared" ca="1" si="173"/>
        <v>-2</v>
      </c>
      <c r="BV65" s="16">
        <f t="shared" ca="1" si="174"/>
        <v>10</v>
      </c>
      <c r="BW65" s="16" t="str">
        <f t="shared" ca="1" si="175"/>
        <v>-</v>
      </c>
      <c r="BX65" s="16" t="str">
        <f t="shared" ca="1" si="176"/>
        <v>-</v>
      </c>
      <c r="BY65" s="16">
        <f t="shared" ca="1" si="177"/>
        <v>10</v>
      </c>
      <c r="BZ65" s="16" t="str">
        <f t="shared" ca="1" si="178"/>
        <v>-</v>
      </c>
      <c r="CA65" s="16" t="str">
        <f t="shared" ca="1" si="179"/>
        <v>-</v>
      </c>
      <c r="CB65" s="16">
        <f t="shared" ca="1" si="192"/>
        <v>10</v>
      </c>
      <c r="CC65" s="16"/>
      <c r="CD65" s="16">
        <f t="shared" ca="1" si="180"/>
        <v>10</v>
      </c>
      <c r="CE65" s="16" t="str">
        <f t="shared" ca="1" si="193"/>
        <v>-</v>
      </c>
      <c r="CF65" s="16">
        <f t="shared" ca="1" si="194"/>
        <v>10</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Uzbekistán</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1</v>
      </c>
      <c r="BF66" s="16">
        <f t="shared" ca="1" si="186"/>
        <v>3</v>
      </c>
      <c r="BG66" s="16">
        <f t="shared" ca="1" si="166"/>
        <v>0</v>
      </c>
      <c r="BH66" s="16">
        <f t="shared" ca="1" si="167"/>
        <v>1</v>
      </c>
      <c r="BI66" s="16">
        <f t="shared" ca="1" si="168"/>
        <v>2</v>
      </c>
      <c r="BJ66" s="16">
        <f t="shared" ca="1" si="169"/>
        <v>3</v>
      </c>
      <c r="BK66" s="16">
        <f t="shared" ca="1" si="170"/>
        <v>6</v>
      </c>
      <c r="BL66" s="16">
        <f t="shared" ca="1" si="187"/>
        <v>-3</v>
      </c>
      <c r="BM66" s="16">
        <f t="shared" ca="1" si="188"/>
        <v>11</v>
      </c>
      <c r="BN66" s="16">
        <f t="shared" ca="1" si="189"/>
        <v>11</v>
      </c>
      <c r="BO66" s="16" t="str">
        <f t="shared" si="171"/>
        <v>4I</v>
      </c>
      <c r="BP66" s="16"/>
      <c r="BQ66" s="16"/>
      <c r="BR66" s="16">
        <f t="shared" ca="1" si="172"/>
        <v>1</v>
      </c>
      <c r="BS66" s="16">
        <f t="shared" ca="1" si="190"/>
        <v>10</v>
      </c>
      <c r="BT66" s="16" t="str">
        <f t="shared" ca="1" si="191"/>
        <v>Pos. 10 (3)</v>
      </c>
      <c r="BU66" s="16">
        <f t="shared" ca="1" si="173"/>
        <v>-3</v>
      </c>
      <c r="BV66" s="16">
        <f t="shared" ca="1" si="174"/>
        <v>11</v>
      </c>
      <c r="BW66" s="16" t="str">
        <f t="shared" ca="1" si="175"/>
        <v>Pos. 11 (2)</v>
      </c>
      <c r="BX66" s="16">
        <f t="shared" ca="1" si="176"/>
        <v>3</v>
      </c>
      <c r="BY66" s="16">
        <f t="shared" ca="1" si="177"/>
        <v>11</v>
      </c>
      <c r="BZ66" s="16" t="str">
        <f t="shared" ca="1" si="178"/>
        <v>-</v>
      </c>
      <c r="CA66" s="16" t="str">
        <f t="shared" ca="1" si="179"/>
        <v>-</v>
      </c>
      <c r="CB66" s="16">
        <f t="shared" ca="1" si="192"/>
        <v>11</v>
      </c>
      <c r="CC66" s="16"/>
      <c r="CD66" s="16">
        <f t="shared" ca="1" si="180"/>
        <v>11</v>
      </c>
      <c r="CE66" s="16" t="str">
        <f t="shared" ca="1" si="193"/>
        <v>-</v>
      </c>
      <c r="CF66" s="16">
        <f t="shared" ca="1" si="194"/>
        <v>11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Ghana</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4</v>
      </c>
      <c r="BF67" s="16">
        <f t="shared" ca="1" si="186"/>
        <v>3</v>
      </c>
      <c r="BG67" s="16">
        <f t="shared" ca="1" si="166"/>
        <v>1</v>
      </c>
      <c r="BH67" s="16">
        <f t="shared" ca="1" si="167"/>
        <v>1</v>
      </c>
      <c r="BI67" s="16">
        <f t="shared" ca="1" si="168"/>
        <v>1</v>
      </c>
      <c r="BJ67" s="16">
        <f t="shared" ca="1" si="169"/>
        <v>3</v>
      </c>
      <c r="BK67" s="16">
        <f t="shared" ca="1" si="170"/>
        <v>5</v>
      </c>
      <c r="BL67" s="16">
        <f t="shared" ca="1" si="187"/>
        <v>-2</v>
      </c>
      <c r="BM67" s="16">
        <f t="shared" ca="1" si="188"/>
        <v>5</v>
      </c>
      <c r="BN67" s="16">
        <f t="shared" ca="1" si="189"/>
        <v>5</v>
      </c>
      <c r="BO67" s="16" t="str">
        <f t="shared" si="171"/>
        <v>4J</v>
      </c>
      <c r="BP67" s="16"/>
      <c r="BQ67" s="16"/>
      <c r="BR67" s="16">
        <f t="shared" ca="1" si="172"/>
        <v>4</v>
      </c>
      <c r="BS67" s="16">
        <f t="shared" ca="1" si="190"/>
        <v>1</v>
      </c>
      <c r="BT67" s="16" t="str">
        <f t="shared" ca="1" si="191"/>
        <v>Pos. 1 (5)</v>
      </c>
      <c r="BU67" s="16">
        <f t="shared" ca="1" si="173"/>
        <v>-2</v>
      </c>
      <c r="BV67" s="16">
        <f t="shared" ca="1" si="174"/>
        <v>5</v>
      </c>
      <c r="BW67" s="16" t="str">
        <f t="shared" ca="1" si="175"/>
        <v>-</v>
      </c>
      <c r="BX67" s="16" t="str">
        <f t="shared" ca="1" si="176"/>
        <v>-</v>
      </c>
      <c r="BY67" s="16">
        <f t="shared" ca="1" si="177"/>
        <v>5</v>
      </c>
      <c r="BZ67" s="16" t="str">
        <f t="shared" ca="1" si="178"/>
        <v>-</v>
      </c>
      <c r="CA67" s="16" t="str">
        <f t="shared" ca="1" si="179"/>
        <v>-</v>
      </c>
      <c r="CB67" s="16">
        <f t="shared" ca="1" si="192"/>
        <v>5</v>
      </c>
      <c r="CC67" s="16"/>
      <c r="CD67" s="16">
        <f t="shared" ca="1" si="180"/>
        <v>5</v>
      </c>
      <c r="CE67" s="16" t="str">
        <f t="shared" ca="1" si="193"/>
        <v>-</v>
      </c>
      <c r="CF67" s="16">
        <f t="shared" ca="1" si="194"/>
        <v>5</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Arabia Saudita</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P.3 (2)</v>
      </c>
      <c r="G68" s="16"/>
      <c r="H68" s="16" t="str">
        <f t="shared" ref="H68:H73" ca="1" si="217">IF(D68="Pendiente","-",INDEX($BZ$6:$BZ$53,MATCH($AA68,$BD$6:$BD$53,0)))</f>
        <v>-</v>
      </c>
      <c r="I68" s="16" t="str">
        <f t="shared" ref="I68:I73" ca="1" si="218">IF(D68="Pendiente","-",INDEX($BZ$6:$BZ$53,MATCH($AF68,$BD$6:$BD$53,0)))</f>
        <v>P.3 (2)</v>
      </c>
      <c r="J68" s="16"/>
      <c r="K68" s="16" t="str">
        <f t="shared" ref="K68:K73" ca="1" si="219">IF(D68="Pendiente","-",INDEX($CE$6:$CE$53,MATCH($AA68,$BD$6:$BD$53,0)))</f>
        <v>-</v>
      </c>
      <c r="L68" s="16" t="str">
        <f t="shared" ref="L68:L73" ca="1" si="220">IF(D68="Pendiente","-",INDEX($CE$6:$CE$53,MATCH($AF68,$BD$6:$BD$53,0)))</f>
        <v>P.3 (2)</v>
      </c>
      <c r="M68" s="16"/>
      <c r="N68" s="16" t="str">
        <f t="shared" ref="N68:N73" ca="1" si="221">IF(D68="Pendiente","-",INDEX($CH$6:$CH$53,MATCH($AA68,$BD$6:$BD$53,0)))</f>
        <v>-</v>
      </c>
      <c r="O68" s="16" t="str">
        <f t="shared" ref="O68:O73" ca="1" si="222">IF(D68="Pendiente","-",INDEX($CH$6:$CH$53,MATCH($AF68,$BD$6:$BD$53,0)))</f>
        <v>P.3 (2)</v>
      </c>
      <c r="P68" s="16"/>
      <c r="Q68" s="16" t="str">
        <f t="shared" ref="Q68:Q73" ca="1" si="223">IF(D68="Pendiente","-",INDEX($CN$6:$CN$53,MATCH($AA68,$BD$6:$BD$53,0)))</f>
        <v>-</v>
      </c>
      <c r="R68" s="16" t="str">
        <f t="shared" ref="R68:R73" ca="1" si="224">IF(D68="Pendiente","-",INDEX($CN$6:$CN$53,MATCH($AF68,$BD$6:$BD$53,0)))</f>
        <v>P.3 (2)</v>
      </c>
      <c r="S68" s="16"/>
      <c r="T68" s="16" t="str">
        <f t="shared" ref="T68:T73" ca="1" si="225">IF(D68="Pendiente","-",INDEX($CS$6:$CS$53,MATCH($AA68,$BD$6:$BD$53,0)))</f>
        <v>-</v>
      </c>
      <c r="U68" s="16" t="str">
        <f t="shared" ref="U68:U73" ca="1" si="226">IF(D68="Pendiente","-",INDEX($CS$6:$CS$53,MATCH($AF68,$BD$6:$BD$53,0)))</f>
        <v>P.3 (2)</v>
      </c>
      <c r="V68" s="17"/>
      <c r="W68" s="623" t="s">
        <v>447</v>
      </c>
      <c r="X68" s="20">
        <f ca="1">Horarios!C68</f>
        <v>46189.875</v>
      </c>
      <c r="Y68" s="21">
        <f ca="1">Horarios!C68</f>
        <v>46189.875</v>
      </c>
      <c r="Z68" s="22" t="str">
        <f>$Z$4</f>
        <v>J1</v>
      </c>
      <c r="AA68" s="23" t="str">
        <f ca="1">A69</f>
        <v>Francia</v>
      </c>
      <c r="AB68" s="45" t="e" cm="1" vm="34">
        <f t="array" aca="1" ref="AB68" ca="1">Ver_flag_local</f>
        <v>#VALUE!</v>
      </c>
      <c r="AC68" s="46">
        <v>3</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Uzbekistán</v>
      </c>
      <c r="BE68" s="16">
        <f t="shared" ca="1" si="185"/>
        <v>3</v>
      </c>
      <c r="BF68" s="16">
        <f t="shared" ca="1" si="186"/>
        <v>3</v>
      </c>
      <c r="BG68" s="16">
        <f t="shared" ca="1" si="166"/>
        <v>1</v>
      </c>
      <c r="BH68" s="16">
        <f t="shared" ca="1" si="167"/>
        <v>0</v>
      </c>
      <c r="BI68" s="16">
        <f t="shared" ca="1" si="168"/>
        <v>2</v>
      </c>
      <c r="BJ68" s="16">
        <f t="shared" ca="1" si="169"/>
        <v>1</v>
      </c>
      <c r="BK68" s="16">
        <f t="shared" ca="1" si="170"/>
        <v>5</v>
      </c>
      <c r="BL68" s="16">
        <f t="shared" ca="1" si="187"/>
        <v>-4</v>
      </c>
      <c r="BM68" s="16">
        <f t="shared" ca="1" si="188"/>
        <v>8</v>
      </c>
      <c r="BN68" s="16">
        <f t="shared" ca="1" si="189"/>
        <v>8</v>
      </c>
      <c r="BO68" s="16" t="str">
        <f t="shared" si="171"/>
        <v>4K</v>
      </c>
      <c r="BP68" s="16"/>
      <c r="BQ68" s="16"/>
      <c r="BR68" s="16">
        <f t="shared" ca="1" si="172"/>
        <v>3</v>
      </c>
      <c r="BS68" s="16">
        <f t="shared" ca="1" si="190"/>
        <v>6</v>
      </c>
      <c r="BT68" s="16" t="str">
        <f t="shared" ca="1" si="191"/>
        <v>Pos. 6 (3)</v>
      </c>
      <c r="BU68" s="16">
        <f t="shared" ca="1" si="173"/>
        <v>-4</v>
      </c>
      <c r="BV68" s="16">
        <f t="shared" ca="1" si="174"/>
        <v>8</v>
      </c>
      <c r="BW68" s="16" t="str">
        <f t="shared" ca="1" si="175"/>
        <v>-</v>
      </c>
      <c r="BX68" s="16" t="str">
        <f t="shared" ca="1" si="176"/>
        <v>-</v>
      </c>
      <c r="BY68" s="16">
        <f t="shared" ca="1" si="177"/>
        <v>8</v>
      </c>
      <c r="BZ68" s="16" t="str">
        <f t="shared" ca="1" si="178"/>
        <v>-</v>
      </c>
      <c r="CA68" s="16" t="str">
        <f t="shared" ca="1" si="179"/>
        <v>-</v>
      </c>
      <c r="CB68" s="16">
        <f t="shared" ca="1" si="192"/>
        <v>8</v>
      </c>
      <c r="CC68" s="16"/>
      <c r="CD68" s="16">
        <f t="shared" ca="1" si="180"/>
        <v>8</v>
      </c>
      <c r="CE68" s="16" t="str">
        <f t="shared" ca="1" si="193"/>
        <v>-</v>
      </c>
      <c r="CF68" s="16">
        <f t="shared" ca="1" si="194"/>
        <v>8</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Senegal</v>
      </c>
    </row>
    <row r="69" spans="1:121" ht="16" customHeight="1">
      <c r="A69" s="16" t="str">
        <f ca="1">+Equipos!B34</f>
        <v>Francia</v>
      </c>
      <c r="B69" s="16"/>
      <c r="C69" s="16"/>
      <c r="D69" s="16" t="str">
        <f t="shared" si="214"/>
        <v>Visitante</v>
      </c>
      <c r="E69" s="16" t="str">
        <f t="shared" ca="1" si="215"/>
        <v>P.3 (2)</v>
      </c>
      <c r="F69" s="16" t="str">
        <f t="shared" ca="1" si="216"/>
        <v>-</v>
      </c>
      <c r="G69" s="16"/>
      <c r="H69" s="16" t="str">
        <f t="shared" ca="1" si="217"/>
        <v>P.3 (2)</v>
      </c>
      <c r="I69" s="16" t="str">
        <f t="shared" ca="1" si="218"/>
        <v>-</v>
      </c>
      <c r="J69" s="16"/>
      <c r="K69" s="16" t="str">
        <f t="shared" ca="1" si="219"/>
        <v>P.3 (2)</v>
      </c>
      <c r="L69" s="16" t="str">
        <f t="shared" ca="1" si="220"/>
        <v>-</v>
      </c>
      <c r="M69" s="16"/>
      <c r="N69" s="16" t="str">
        <f t="shared" ca="1" si="221"/>
        <v>P.3 (2)</v>
      </c>
      <c r="O69" s="16" t="str">
        <f t="shared" ca="1" si="222"/>
        <v>-</v>
      </c>
      <c r="P69" s="16"/>
      <c r="Q69" s="16" t="str">
        <f t="shared" ca="1" si="223"/>
        <v>P.3 (2)</v>
      </c>
      <c r="R69" s="16" t="str">
        <f t="shared" ca="1" si="224"/>
        <v>-</v>
      </c>
      <c r="S69" s="16"/>
      <c r="T69" s="16" t="str">
        <f t="shared" ca="1" si="225"/>
        <v>P.3 (2)</v>
      </c>
      <c r="U69" s="16" t="str">
        <f t="shared" ca="1" si="226"/>
        <v>-</v>
      </c>
      <c r="V69" s="17"/>
      <c r="W69" s="623"/>
      <c r="X69" s="20">
        <f ca="1">Horarios!C69</f>
        <v>46190</v>
      </c>
      <c r="Y69" s="21">
        <f ca="1">Horarios!C69</f>
        <v>46190</v>
      </c>
      <c r="Z69" s="22" t="str">
        <f>$Z$4</f>
        <v>J1</v>
      </c>
      <c r="AA69" s="23" t="str">
        <f ca="1">A71</f>
        <v>Irak</v>
      </c>
      <c r="AB69" s="45" t="e" cm="1" vm="36">
        <f t="array" aca="1" ref="AB69" ca="1">Ver_flag_local</f>
        <v>#VALUE!</v>
      </c>
      <c r="AC69" s="46">
        <v>0</v>
      </c>
      <c r="AD69" s="47">
        <v>2</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2</v>
      </c>
      <c r="BF69" s="16">
        <f t="shared" ca="1" si="186"/>
        <v>3</v>
      </c>
      <c r="BG69" s="16">
        <f t="shared" ca="1" si="166"/>
        <v>0</v>
      </c>
      <c r="BH69" s="16">
        <f t="shared" ca="1" si="167"/>
        <v>2</v>
      </c>
      <c r="BI69" s="16">
        <f t="shared" ca="1" si="168"/>
        <v>1</v>
      </c>
      <c r="BJ69" s="16">
        <f t="shared" ca="1" si="169"/>
        <v>3</v>
      </c>
      <c r="BK69" s="16">
        <f t="shared" ca="1" si="170"/>
        <v>4</v>
      </c>
      <c r="BL69" s="16">
        <f t="shared" ca="1" si="187"/>
        <v>-1</v>
      </c>
      <c r="BM69" s="16">
        <f t="shared" ca="1" si="188"/>
        <v>9</v>
      </c>
      <c r="BN69" s="16">
        <f t="shared" ca="1" si="189"/>
        <v>9</v>
      </c>
      <c r="BO69" s="16" t="str">
        <f t="shared" si="171"/>
        <v>4L</v>
      </c>
      <c r="BP69" s="16"/>
      <c r="BQ69" s="16"/>
      <c r="BR69" s="16">
        <f t="shared" ca="1" si="172"/>
        <v>2</v>
      </c>
      <c r="BS69" s="16">
        <f t="shared" ca="1" si="190"/>
        <v>9</v>
      </c>
      <c r="BT69" s="16" t="str">
        <f t="shared" ca="1" si="191"/>
        <v>-</v>
      </c>
      <c r="BU69" s="16" t="str">
        <f t="shared" ca="1" si="173"/>
        <v>-</v>
      </c>
      <c r="BV69" s="16">
        <f t="shared" ca="1" si="174"/>
        <v>9</v>
      </c>
      <c r="BW69" s="16" t="str">
        <f t="shared" ca="1" si="175"/>
        <v>-</v>
      </c>
      <c r="BX69" s="16" t="str">
        <f t="shared" ca="1" si="176"/>
        <v>-</v>
      </c>
      <c r="BY69" s="16">
        <f t="shared" ca="1" si="177"/>
        <v>9</v>
      </c>
      <c r="BZ69" s="16" t="str">
        <f t="shared" ca="1" si="178"/>
        <v>-</v>
      </c>
      <c r="CA69" s="16" t="str">
        <f t="shared" ca="1" si="179"/>
        <v>-</v>
      </c>
      <c r="CB69" s="16">
        <f ca="1">BY69+COUNTIFS(BZ$58:BZ$69,BZ69,CA$58:CA$69,"&gt;"&amp;CA69)</f>
        <v>9</v>
      </c>
      <c r="CC69" s="16"/>
      <c r="CD69" s="16">
        <f t="shared" ca="1" si="180"/>
        <v>9</v>
      </c>
      <c r="CE69" s="16" t="str">
        <f t="shared" ca="1" si="193"/>
        <v>-</v>
      </c>
      <c r="CF69" s="16">
        <f t="shared" ca="1" si="194"/>
        <v>9</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República Checa</v>
      </c>
    </row>
    <row r="70" spans="1:121" ht="16" customHeight="1">
      <c r="A70" s="16" t="str">
        <f ca="1">+Equipos!B35</f>
        <v>Senegal</v>
      </c>
      <c r="B70" s="16"/>
      <c r="C70" s="16"/>
      <c r="D70" s="16" t="str">
        <f t="shared" si="214"/>
        <v>Local</v>
      </c>
      <c r="E70" s="16" t="str">
        <f t="shared" ca="1" si="215"/>
        <v>-</v>
      </c>
      <c r="F70" s="16" t="str">
        <f t="shared" ca="1" si="216"/>
        <v>P.3 (2)</v>
      </c>
      <c r="G70" s="16"/>
      <c r="H70" s="16" t="str">
        <f t="shared" ca="1" si="217"/>
        <v>-</v>
      </c>
      <c r="I70" s="16" t="str">
        <f t="shared" ca="1" si="218"/>
        <v>P.3 (2)</v>
      </c>
      <c r="J70" s="16"/>
      <c r="K70" s="16" t="str">
        <f t="shared" ca="1" si="219"/>
        <v>-</v>
      </c>
      <c r="L70" s="16" t="str">
        <f t="shared" ca="1" si="220"/>
        <v>P.3 (2)</v>
      </c>
      <c r="M70" s="16"/>
      <c r="N70" s="16" t="str">
        <f t="shared" ca="1" si="221"/>
        <v>-</v>
      </c>
      <c r="O70" s="16" t="str">
        <f t="shared" ca="1" si="222"/>
        <v>P.3 (2)</v>
      </c>
      <c r="P70" s="16"/>
      <c r="Q70" s="16" t="str">
        <f t="shared" ca="1" si="223"/>
        <v>-</v>
      </c>
      <c r="R70" s="16" t="str">
        <f t="shared" ca="1" si="224"/>
        <v>P.3 (2)</v>
      </c>
      <c r="S70" s="16"/>
      <c r="T70" s="16" t="str">
        <f t="shared" ca="1" si="225"/>
        <v>-</v>
      </c>
      <c r="U70" s="16" t="str">
        <f t="shared" ca="1" si="226"/>
        <v>P.3 (2)</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4</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9</v>
      </c>
      <c r="AS70" s="32">
        <f t="shared" ca="1" si="230"/>
        <v>2</v>
      </c>
      <c r="AT70" s="37">
        <f t="shared" ca="1" si="230"/>
        <v>7</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Local</v>
      </c>
      <c r="E71" s="16" t="str">
        <f t="shared" ca="1" si="215"/>
        <v>-</v>
      </c>
      <c r="F71" s="16" t="str">
        <f t="shared" ca="1" si="216"/>
        <v>P.3 (2)</v>
      </c>
      <c r="G71" s="16"/>
      <c r="H71" s="16" t="str">
        <f t="shared" ca="1" si="217"/>
        <v>-</v>
      </c>
      <c r="I71" s="16" t="str">
        <f t="shared" ca="1" si="218"/>
        <v>P.3 (2)</v>
      </c>
      <c r="J71" s="16"/>
      <c r="K71" s="16" t="str">
        <f t="shared" ca="1" si="219"/>
        <v>-</v>
      </c>
      <c r="L71" s="16" t="str">
        <f t="shared" ca="1" si="220"/>
        <v>P.3 (2)</v>
      </c>
      <c r="M71" s="16"/>
      <c r="N71" s="16" t="str">
        <f t="shared" ca="1" si="221"/>
        <v>-</v>
      </c>
      <c r="O71" s="16" t="str">
        <f t="shared" ca="1" si="222"/>
        <v>P.3 (2)</v>
      </c>
      <c r="P71" s="16"/>
      <c r="Q71" s="16" t="str">
        <f t="shared" ca="1" si="223"/>
        <v>-</v>
      </c>
      <c r="R71" s="16" t="str">
        <f t="shared" ca="1" si="224"/>
        <v>P.3 (2)</v>
      </c>
      <c r="S71" s="16"/>
      <c r="T71" s="16" t="str">
        <f t="shared" ca="1" si="225"/>
        <v>-</v>
      </c>
      <c r="U71" s="16" t="str">
        <f t="shared" ca="1" si="226"/>
        <v>P.3 (2)</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2</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6</v>
      </c>
      <c r="AN71" s="35">
        <f t="shared" ca="1" si="230"/>
        <v>3</v>
      </c>
      <c r="AO71" s="35">
        <f t="shared" ca="1" si="230"/>
        <v>2</v>
      </c>
      <c r="AP71" s="35">
        <f t="shared" ca="1" si="230"/>
        <v>0</v>
      </c>
      <c r="AQ71" s="35">
        <f t="shared" ca="1" si="230"/>
        <v>1</v>
      </c>
      <c r="AR71" s="35">
        <f t="shared" ca="1" si="230"/>
        <v>5</v>
      </c>
      <c r="AS71" s="35">
        <f t="shared" ca="1" si="230"/>
        <v>3</v>
      </c>
      <c r="AT71" s="39">
        <f t="shared" ca="1" si="230"/>
        <v>2</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1</v>
      </c>
      <c r="AD72" s="47">
        <v>2</v>
      </c>
      <c r="AE72" s="562" t="e" cm="1" vm="34">
        <f t="array" aca="1" ref="AE72" ca="1">Ver_flag_visit</f>
        <v>#VALUE!</v>
      </c>
      <c r="AF72" s="28" t="str">
        <f ca="1">A69</f>
        <v>Francia</v>
      </c>
      <c r="AG72" s="297">
        <f t="shared" si="227"/>
        <v>1</v>
      </c>
      <c r="AH72" s="183">
        <v>61</v>
      </c>
      <c r="AI72" s="169" t="str">
        <f t="shared" si="231"/>
        <v>3I</v>
      </c>
      <c r="AJ72" s="38">
        <v>3</v>
      </c>
      <c r="AK72" s="569" t="e" cm="1" vm="35">
        <f t="array" aca="1" ref="AK72" ca="1">Ver_flag_visit</f>
        <v>#VALUE!</v>
      </c>
      <c r="AL72" s="33" t="str">
        <f ca="1">IFERROR(INDEX($BD$6:$BD$53,MATCH(AI72,$BN$6:$BN$53,0)),"")</f>
        <v>Senegal</v>
      </c>
      <c r="AM72" s="34">
        <f t="shared" ca="1" si="230"/>
        <v>1</v>
      </c>
      <c r="AN72" s="35">
        <f t="shared" ca="1" si="230"/>
        <v>3</v>
      </c>
      <c r="AO72" s="35">
        <f t="shared" ca="1" si="230"/>
        <v>0</v>
      </c>
      <c r="AP72" s="35">
        <f t="shared" ca="1" si="230"/>
        <v>1</v>
      </c>
      <c r="AQ72" s="35">
        <f t="shared" ca="1" si="230"/>
        <v>2</v>
      </c>
      <c r="AR72" s="35">
        <f t="shared" ca="1" si="230"/>
        <v>3</v>
      </c>
      <c r="AS72" s="35">
        <f t="shared" ca="1" si="230"/>
        <v>6</v>
      </c>
      <c r="AT72" s="39">
        <f t="shared" ca="1" si="230"/>
        <v>-3</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Empate</v>
      </c>
      <c r="E73" s="16" t="str">
        <f t="shared" ca="1" si="215"/>
        <v>P.3 (2)</v>
      </c>
      <c r="F73" s="16" t="str">
        <f t="shared" ca="1" si="216"/>
        <v>P.3 (2)</v>
      </c>
      <c r="G73" s="16"/>
      <c r="H73" s="16" t="str">
        <f t="shared" ca="1" si="217"/>
        <v>P.3 (2)</v>
      </c>
      <c r="I73" s="16" t="str">
        <f t="shared" ca="1" si="218"/>
        <v>P.3 (2)</v>
      </c>
      <c r="J73" s="16"/>
      <c r="K73" s="16" t="str">
        <f t="shared" ca="1" si="219"/>
        <v>P.3 (2)</v>
      </c>
      <c r="L73" s="16" t="str">
        <f t="shared" ca="1" si="220"/>
        <v>P.3 (2)</v>
      </c>
      <c r="M73" s="16"/>
      <c r="N73" s="16" t="str">
        <f t="shared" ca="1" si="221"/>
        <v>P.3 (2)</v>
      </c>
      <c r="O73" s="16" t="str">
        <f t="shared" ca="1" si="222"/>
        <v>P.3 (2)</v>
      </c>
      <c r="P73" s="16"/>
      <c r="Q73" s="16" t="str">
        <f t="shared" ca="1" si="223"/>
        <v>P.3 (2)</v>
      </c>
      <c r="R73" s="16" t="str">
        <f t="shared" ca="1" si="224"/>
        <v>P.3 (2)</v>
      </c>
      <c r="S73" s="16"/>
      <c r="T73" s="16" t="str">
        <f t="shared" ca="1" si="225"/>
        <v>P.3 (2)</v>
      </c>
      <c r="U73" s="16" t="str">
        <f t="shared" ca="1" si="226"/>
        <v>P.3 (2)</v>
      </c>
      <c r="V73" s="17"/>
      <c r="W73" s="624"/>
      <c r="X73" s="24">
        <f ca="1">Horarios!C73</f>
        <v>46199.875</v>
      </c>
      <c r="Y73" s="25">
        <f ca="1">Horarios!C73</f>
        <v>46199.875</v>
      </c>
      <c r="Z73" s="26" t="str">
        <f>$Z$8</f>
        <v>J3</v>
      </c>
      <c r="AA73" s="27" t="str">
        <f ca="1">A70</f>
        <v>Senegal</v>
      </c>
      <c r="AB73" s="48" t="e" cm="1" vm="35">
        <f t="array" aca="1" ref="AB73" ca="1">Ver_flag_local</f>
        <v>#VALUE!</v>
      </c>
      <c r="AC73" s="49">
        <v>1</v>
      </c>
      <c r="AD73" s="50">
        <v>1</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1</v>
      </c>
      <c r="AN73" s="43">
        <f t="shared" ca="1" si="230"/>
        <v>3</v>
      </c>
      <c r="AO73" s="43">
        <f t="shared" ca="1" si="230"/>
        <v>0</v>
      </c>
      <c r="AP73" s="43">
        <f t="shared" ca="1" si="230"/>
        <v>1</v>
      </c>
      <c r="AQ73" s="43">
        <f t="shared" ca="1" si="230"/>
        <v>2</v>
      </c>
      <c r="AR73" s="43">
        <f t="shared" ca="1" si="230"/>
        <v>1</v>
      </c>
      <c r="AS73" s="43">
        <f t="shared" ca="1" si="230"/>
        <v>7</v>
      </c>
      <c r="AT73" s="44">
        <f t="shared" ca="1" si="230"/>
        <v>-6</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19" t="s">
        <v>5</v>
      </c>
      <c r="X76" s="20">
        <f ca="1">Horarios!C76</f>
        <v>46190.125</v>
      </c>
      <c r="Y76" s="21">
        <f ca="1">Horarios!C76</f>
        <v>46190.125</v>
      </c>
      <c r="Z76" s="22" t="str">
        <f>$Z$4</f>
        <v>J1</v>
      </c>
      <c r="AA76" s="23" t="str">
        <f ca="1">A77</f>
        <v>Argentina</v>
      </c>
      <c r="AB76" s="45" t="e" cm="1" vm="38">
        <f t="array" aca="1" ref="AB76" ca="1">Ver_flag_local</f>
        <v>#VALUE!</v>
      </c>
      <c r="AC76" s="46">
        <v>4</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19"/>
      <c r="X77" s="20">
        <f ca="1">Horarios!C77</f>
        <v>46190.25</v>
      </c>
      <c r="Y77" s="21">
        <f ca="1">Horarios!C77</f>
        <v>46190.25</v>
      </c>
      <c r="Z77" s="22" t="str">
        <f>$Z$4</f>
        <v>J1</v>
      </c>
      <c r="AA77" s="23" t="str">
        <f ca="1">A79</f>
        <v>Austria</v>
      </c>
      <c r="AB77" s="45" t="e" cm="1" vm="40">
        <f t="array" aca="1" ref="AB77" ca="1">Ver_flag_local</f>
        <v>#VALUE!</v>
      </c>
      <c r="AC77" s="46">
        <v>3</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2</v>
      </c>
      <c r="AD78" s="47">
        <v>0</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9</v>
      </c>
      <c r="AS78" s="32">
        <f t="shared" ca="1" si="248"/>
        <v>0</v>
      </c>
      <c r="AT78" s="37">
        <f t="shared" ca="1" si="248"/>
        <v>9</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0</v>
      </c>
      <c r="AD79" s="47">
        <v>2</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4</v>
      </c>
      <c r="AS79" s="35">
        <f t="shared" ca="1" si="248"/>
        <v>3</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1</v>
      </c>
      <c r="AD80" s="47">
        <v>1</v>
      </c>
      <c r="AE80" s="562" t="e" cm="1" vm="40">
        <f t="array" aca="1" ref="AE80" ca="1">Ver_flag_visit</f>
        <v>#VALUE!</v>
      </c>
      <c r="AF80" s="28" t="str">
        <f ca="1">A79</f>
        <v>Austria</v>
      </c>
      <c r="AG80" s="297">
        <f t="shared" si="245"/>
        <v>1</v>
      </c>
      <c r="AH80" s="183">
        <v>69</v>
      </c>
      <c r="AI80" s="169" t="str">
        <f t="shared" si="249"/>
        <v>3J</v>
      </c>
      <c r="AJ80" s="38">
        <v>3</v>
      </c>
      <c r="AK80" s="569" t="e" cm="1" vm="39">
        <f t="array" aca="1" ref="AK80" ca="1">Ver_flag_visit</f>
        <v>#VALUE!</v>
      </c>
      <c r="AL80" s="33" t="str">
        <f ca="1">IFERROR(INDEX($BD$6:$BD$53,MATCH(AI80,$BN$6:$BN$53,0)),"")</f>
        <v>Argelia</v>
      </c>
      <c r="AM80" s="34">
        <f t="shared" ca="1" si="248"/>
        <v>4</v>
      </c>
      <c r="AN80" s="35">
        <f t="shared" ca="1" si="248"/>
        <v>3</v>
      </c>
      <c r="AO80" s="35">
        <f t="shared" ca="1" si="248"/>
        <v>1</v>
      </c>
      <c r="AP80" s="35">
        <f t="shared" ca="1" si="248"/>
        <v>1</v>
      </c>
      <c r="AQ80" s="35">
        <f t="shared" ca="1" si="248"/>
        <v>1</v>
      </c>
      <c r="AR80" s="35">
        <f t="shared" ca="1" si="248"/>
        <v>3</v>
      </c>
      <c r="AS80" s="35">
        <f t="shared" ca="1" si="248"/>
        <v>5</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0</v>
      </c>
      <c r="AD81" s="50">
        <v>3</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8</v>
      </c>
      <c r="AT81" s="44">
        <f t="shared" ca="1" si="248"/>
        <v>-8</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v>
      </c>
      <c r="G84" s="16"/>
      <c r="H84" s="16" t="str">
        <f t="shared" ref="H84:H89" ca="1" si="253">IF(D84="Pendiente","-",INDEX($BZ$6:$BZ$53,MATCH($AA84,$BD$6:$BD$53,0)))</f>
        <v>P.1 (2)</v>
      </c>
      <c r="I84" s="16" t="str">
        <f t="shared" ref="I84:I89" ca="1" si="254">IF(D84="Pendiente","-",INDEX($BZ$6:$BZ$53,MATCH($AF84,$BD$6:$BD$53,0)))</f>
        <v>-</v>
      </c>
      <c r="J84" s="16"/>
      <c r="K84" s="16" t="str">
        <f t="shared" ref="K84:K89" ca="1" si="255">IF(D84="Pendiente","-",INDEX($CE$6:$CE$53,MATCH($AA84,$BD$6:$BD$53,0)))</f>
        <v>P.1 (2)</v>
      </c>
      <c r="L84" s="16" t="str">
        <f t="shared" ref="L84:L89" ca="1" si="256">IF(D84="Pendiente","-",INDEX($CE$6:$CE$53,MATCH($AF84,$BD$6:$BD$53,0)))</f>
        <v>-</v>
      </c>
      <c r="M84" s="16"/>
      <c r="N84" s="16" t="str">
        <f t="shared" ref="N84:N89" ca="1" si="257">IF(D84="Pendiente","-",INDEX($CH$6:$CH$53,MATCH($AA84,$BD$6:$BD$53,0)))</f>
        <v>P.1 (2)</v>
      </c>
      <c r="O84" s="16" t="str">
        <f t="shared" ref="O84:O89" ca="1" si="258">IF(D84="Pendiente","-",INDEX($CH$6:$CH$53,MATCH($AF84,$BD$6:$BD$53,0)))</f>
        <v>-</v>
      </c>
      <c r="P84" s="16"/>
      <c r="Q84" s="16" t="str">
        <f t="shared" ref="Q84:Q89" ca="1" si="259">IF(D84="Pendiente","-",INDEX($CN$6:$CN$53,MATCH($AA84,$BD$6:$BD$53,0)))</f>
        <v>P.1 (2)</v>
      </c>
      <c r="R84" s="16" t="str">
        <f t="shared" ref="R84:R89" ca="1" si="260">IF(D84="Pendiente","-",INDEX($CN$6:$CN$53,MATCH($AF84,$BD$6:$BD$53,0)))</f>
        <v>-</v>
      </c>
      <c r="S84" s="16"/>
      <c r="T84" s="16" t="str">
        <f t="shared" ref="T84:T89" ca="1" si="261">IF(D84="Pendiente","-",INDEX($CS$6:$CS$53,MATCH($AA84,$BD$6:$BD$53,0)))</f>
        <v>P.1 (2)</v>
      </c>
      <c r="U84" s="16" t="str">
        <f t="shared" ref="U84:U89" ca="1" si="262">IF(D84="Pendiente","-",INDEX($CS$6:$CS$53,MATCH($AF84,$BD$6:$BD$53,0)))</f>
        <v>-</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5</v>
      </c>
      <c r="AD84" s="47">
        <v>0</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v>
      </c>
      <c r="F85" s="16" t="str">
        <f t="shared" ca="1" si="252"/>
        <v>P.1 (2)</v>
      </c>
      <c r="G85" s="16"/>
      <c r="H85" s="16" t="str">
        <f t="shared" ca="1" si="253"/>
        <v>-</v>
      </c>
      <c r="I85" s="16" t="str">
        <f t="shared" ca="1" si="254"/>
        <v>P.1 (2)</v>
      </c>
      <c r="J85" s="16"/>
      <c r="K85" s="16" t="str">
        <f t="shared" ca="1" si="255"/>
        <v>-</v>
      </c>
      <c r="L85" s="16" t="str">
        <f t="shared" ca="1" si="256"/>
        <v>P.1 (2)</v>
      </c>
      <c r="M85" s="16"/>
      <c r="N85" s="16" t="str">
        <f t="shared" ca="1" si="257"/>
        <v>-</v>
      </c>
      <c r="O85" s="16" t="str">
        <f t="shared" ca="1" si="258"/>
        <v>P.1 (2)</v>
      </c>
      <c r="P85" s="16"/>
      <c r="Q85" s="16" t="str">
        <f t="shared" ca="1" si="259"/>
        <v>-</v>
      </c>
      <c r="R85" s="16" t="str">
        <f t="shared" ca="1" si="260"/>
        <v>P.1 (2)</v>
      </c>
      <c r="S85" s="16"/>
      <c r="T85" s="16" t="str">
        <f t="shared" ca="1" si="261"/>
        <v>-</v>
      </c>
      <c r="U85" s="16" t="str">
        <f t="shared" ca="1" si="262"/>
        <v>P.1 (2)</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P.1 (2)</v>
      </c>
      <c r="F86" s="16" t="str">
        <f t="shared" ca="1" si="252"/>
        <v>-</v>
      </c>
      <c r="G86" s="16"/>
      <c r="H86" s="16" t="str">
        <f t="shared" ca="1" si="253"/>
        <v>P.1 (2)</v>
      </c>
      <c r="I86" s="16" t="str">
        <f t="shared" ca="1" si="254"/>
        <v>-</v>
      </c>
      <c r="J86" s="16"/>
      <c r="K86" s="16" t="str">
        <f t="shared" ca="1" si="255"/>
        <v>P.1 (2)</v>
      </c>
      <c r="L86" s="16" t="str">
        <f t="shared" ca="1" si="256"/>
        <v>-</v>
      </c>
      <c r="M86" s="16"/>
      <c r="N86" s="16" t="str">
        <f t="shared" ca="1" si="257"/>
        <v>P.1 (2)</v>
      </c>
      <c r="O86" s="16" t="str">
        <f t="shared" ca="1" si="258"/>
        <v>-</v>
      </c>
      <c r="P86" s="16"/>
      <c r="Q86" s="16" t="str">
        <f t="shared" ca="1" si="259"/>
        <v>P.1 (2)</v>
      </c>
      <c r="R86" s="16" t="str">
        <f t="shared" ca="1" si="260"/>
        <v>-</v>
      </c>
      <c r="S86" s="16"/>
      <c r="T86" s="16" t="str">
        <f t="shared" ca="1" si="261"/>
        <v>P.1 (2)</v>
      </c>
      <c r="U86" s="16" t="str">
        <f t="shared" ca="1" si="262"/>
        <v>-</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3</v>
      </c>
      <c r="AD86" s="47">
        <v>0</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10</v>
      </c>
      <c r="AS86" s="32">
        <f t="shared" ca="1" si="266"/>
        <v>2</v>
      </c>
      <c r="AT86" s="37">
        <f t="shared" ca="1" si="266"/>
        <v>8</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P.1 (2)</v>
      </c>
      <c r="F87" s="16" t="str">
        <f t="shared" ca="1" si="252"/>
        <v>-</v>
      </c>
      <c r="G87" s="16"/>
      <c r="H87" s="16" t="str">
        <f t="shared" ca="1" si="253"/>
        <v>P.1 (2)</v>
      </c>
      <c r="I87" s="16" t="str">
        <f t="shared" ca="1" si="254"/>
        <v>-</v>
      </c>
      <c r="J87" s="16"/>
      <c r="K87" s="16" t="str">
        <f t="shared" ca="1" si="255"/>
        <v>P.1 (2)</v>
      </c>
      <c r="L87" s="16" t="str">
        <f t="shared" ca="1" si="256"/>
        <v>-</v>
      </c>
      <c r="M87" s="16"/>
      <c r="N87" s="16" t="str">
        <f t="shared" ca="1" si="257"/>
        <v>P.1 (2)</v>
      </c>
      <c r="O87" s="16" t="str">
        <f t="shared" ca="1" si="258"/>
        <v>-</v>
      </c>
      <c r="P87" s="16"/>
      <c r="Q87" s="16" t="str">
        <f t="shared" ca="1" si="259"/>
        <v>P.1 (2)</v>
      </c>
      <c r="R87" s="16" t="str">
        <f t="shared" ca="1" si="260"/>
        <v>-</v>
      </c>
      <c r="S87" s="16"/>
      <c r="T87" s="16" t="str">
        <f t="shared" ca="1" si="261"/>
        <v>P.1 (2)</v>
      </c>
      <c r="U87" s="16" t="str">
        <f t="shared" ca="1" si="262"/>
        <v>-</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3</v>
      </c>
      <c r="AD87" s="47">
        <v>0</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7</v>
      </c>
      <c r="AN87" s="35">
        <f t="shared" ca="1" si="266"/>
        <v>3</v>
      </c>
      <c r="AO87" s="35">
        <f t="shared" ca="1" si="266"/>
        <v>2</v>
      </c>
      <c r="AP87" s="35">
        <f t="shared" ca="1" si="266"/>
        <v>1</v>
      </c>
      <c r="AQ87" s="35">
        <f t="shared" ca="1" si="266"/>
        <v>0</v>
      </c>
      <c r="AR87" s="35">
        <f t="shared" ca="1" si="266"/>
        <v>7</v>
      </c>
      <c r="AS87" s="35">
        <f t="shared" ca="1" si="266"/>
        <v>2</v>
      </c>
      <c r="AT87" s="39">
        <f t="shared" ca="1" si="266"/>
        <v>5</v>
      </c>
      <c r="AU87" s="304">
        <f ca="1">INDEX($DL$6:$DL$53,MATCH(AI87,$DP$6:$DP$53,0))</f>
        <v>1</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25"/>
      <c r="X88" s="20">
        <f ca="1">Horarios!C88</f>
        <v>46201.0625</v>
      </c>
      <c r="Y88" s="21">
        <f ca="1">Horarios!C88</f>
        <v>46201.0625</v>
      </c>
      <c r="Z88" s="22" t="str">
        <f>$Z$8</f>
        <v>J3</v>
      </c>
      <c r="AA88" s="23" t="str">
        <f ca="1">A88</f>
        <v>Colombia</v>
      </c>
      <c r="AB88" s="45" t="e" cm="1" vm="45">
        <f t="array" aca="1" ref="AB88" ca="1">Ver_flag_local</f>
        <v>#VALUE!</v>
      </c>
      <c r="AC88" s="46">
        <v>2</v>
      </c>
      <c r="AD88" s="47">
        <v>2</v>
      </c>
      <c r="AE88" s="562" t="e" cm="1" vm="42">
        <f t="array" aca="1" ref="AE88" ca="1">Ver_flag_visit</f>
        <v>#VALUE!</v>
      </c>
      <c r="AF88" s="28" t="str">
        <f ca="1">A85</f>
        <v>Portugal</v>
      </c>
      <c r="AG88" s="297">
        <f t="shared" si="263"/>
        <v>1</v>
      </c>
      <c r="AH88" s="183">
        <v>71</v>
      </c>
      <c r="AI88" s="169" t="str">
        <f t="shared" si="267"/>
        <v>3K</v>
      </c>
      <c r="AJ88" s="38">
        <v>3</v>
      </c>
      <c r="AK88" s="569" t="e" cm="1" vm="44">
        <f t="array" aca="1" ref="AK88" ca="1">Ver_flag_visit</f>
        <v>#VALUE!</v>
      </c>
      <c r="AL88" s="33" t="str">
        <f ca="1">IFERROR(INDEX($BD$6:$BD$53,MATCH(AI88,$BN$6:$BN$53,0)),"")</f>
        <v>Uzbekistán</v>
      </c>
      <c r="AM88" s="34">
        <f t="shared" ca="1" si="266"/>
        <v>3</v>
      </c>
      <c r="AN88" s="35">
        <f t="shared" ca="1" si="266"/>
        <v>3</v>
      </c>
      <c r="AO88" s="35">
        <f t="shared" ca="1" si="266"/>
        <v>1</v>
      </c>
      <c r="AP88" s="35">
        <f t="shared" ca="1" si="266"/>
        <v>0</v>
      </c>
      <c r="AQ88" s="35">
        <f t="shared" ca="1" si="266"/>
        <v>2</v>
      </c>
      <c r="AR88" s="35">
        <f t="shared" ca="1" si="266"/>
        <v>1</v>
      </c>
      <c r="AS88" s="35">
        <f t="shared" ca="1" si="266"/>
        <v>5</v>
      </c>
      <c r="AT88" s="39">
        <f t="shared" ca="1" si="266"/>
        <v>-4</v>
      </c>
      <c r="AU88" s="304">
        <f ca="1">INDEX($DL$6:$DL$53,MATCH(AI88,$DP$6:$DP$53,0))</f>
        <v>1</v>
      </c>
      <c r="AV88" s="170" t="str">
        <f ca="1">INDEX($BD$6:$BD$53,MATCH(AI88,$BM$6:$BM$53,0))</f>
        <v>Uzbekistán</v>
      </c>
      <c r="AW88" s="198"/>
      <c r="AX88" s="159"/>
      <c r="AY88" s="189" t="str">
        <f ca="1">+A87</f>
        <v>Uzbekistán</v>
      </c>
      <c r="AZ88" s="190"/>
      <c r="BA88" s="164"/>
    </row>
    <row r="89" spans="1:118" ht="16" customHeight="1" thickBot="1">
      <c r="A89" s="16"/>
      <c r="B89" s="16"/>
      <c r="C89" s="16"/>
      <c r="D89" s="16" t="str">
        <f t="shared" si="250"/>
        <v>Visitante</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6"/>
      <c r="X89" s="24">
        <f ca="1">Horarios!C89</f>
        <v>46201.0625</v>
      </c>
      <c r="Y89" s="25">
        <f ca="1">Horarios!C89</f>
        <v>46201.0625</v>
      </c>
      <c r="Z89" s="26" t="str">
        <f>$Z$8</f>
        <v>J3</v>
      </c>
      <c r="AA89" s="27" t="str">
        <f ca="1">A86</f>
        <v>RD Congo</v>
      </c>
      <c r="AB89" s="48" t="e" cm="1" vm="43">
        <f t="array" aca="1" ref="AB89" ca="1">Ver_flag_local</f>
        <v>#VALUE!</v>
      </c>
      <c r="AC89" s="49">
        <v>0</v>
      </c>
      <c r="AD89" s="50">
        <v>1</v>
      </c>
      <c r="AE89" s="563" t="e" cm="1" vm="44">
        <f t="array" aca="1" ref="AE89" ca="1">Ver_flag_visit</f>
        <v>#VALUE!</v>
      </c>
      <c r="AF89" s="29" t="str">
        <f ca="1">A87</f>
        <v>Uzbekistán</v>
      </c>
      <c r="AG89" s="297">
        <f t="shared" si="263"/>
        <v>1</v>
      </c>
      <c r="AH89" s="183">
        <v>72</v>
      </c>
      <c r="AI89" s="169" t="str">
        <f t="shared" si="267"/>
        <v>4K</v>
      </c>
      <c r="AJ89" s="40">
        <v>4</v>
      </c>
      <c r="AK89" s="571" t="e" cm="1" vm="43">
        <f t="array" aca="1" ref="AK89" ca="1">Ver_flag_visit</f>
        <v>#VALUE!</v>
      </c>
      <c r="AL89" s="41" t="str">
        <f ca="1">IFERROR(INDEX($BD$6:$BD$53,MATCH(AI89,$BN$6:$BN$53,0)),"")</f>
        <v>RD Congo</v>
      </c>
      <c r="AM89" s="42">
        <f t="shared" ca="1" si="266"/>
        <v>0</v>
      </c>
      <c r="AN89" s="43">
        <f t="shared" ca="1" si="266"/>
        <v>3</v>
      </c>
      <c r="AO89" s="43">
        <f t="shared" ca="1" si="266"/>
        <v>0</v>
      </c>
      <c r="AP89" s="43">
        <f t="shared" ca="1" si="266"/>
        <v>0</v>
      </c>
      <c r="AQ89" s="43">
        <f t="shared" ca="1" si="266"/>
        <v>3</v>
      </c>
      <c r="AR89" s="43">
        <f t="shared" ca="1" si="266"/>
        <v>0</v>
      </c>
      <c r="AS89" s="43">
        <f t="shared" ca="1" si="266"/>
        <v>9</v>
      </c>
      <c r="AT89" s="44">
        <f t="shared" ca="1" si="266"/>
        <v>-9</v>
      </c>
      <c r="AU89" s="304">
        <f ca="1">INDEX($DL$6:$DL$53,MATCH(AI89,$DP$6:$DP$53,0))</f>
        <v>1</v>
      </c>
      <c r="AV89" s="170" t="str">
        <f ca="1">INDEX($BD$6:$BD$53,MATCH(AI89,$BM$6:$BM$53,0))</f>
        <v>RD Congo</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0</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Empate</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1</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1</v>
      </c>
      <c r="AD94" s="47">
        <v>0</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5</v>
      </c>
      <c r="AS94" s="32">
        <f t="shared" ca="1" si="284"/>
        <v>0</v>
      </c>
      <c r="AT94" s="37">
        <f t="shared" ca="1" si="284"/>
        <v>5</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0</v>
      </c>
      <c r="AD95" s="47">
        <v>3</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4</v>
      </c>
      <c r="AN95" s="35">
        <f t="shared" ca="1" si="284"/>
        <v>3</v>
      </c>
      <c r="AO95" s="35">
        <f t="shared" ca="1" si="284"/>
        <v>1</v>
      </c>
      <c r="AP95" s="35">
        <f t="shared" ca="1" si="284"/>
        <v>1</v>
      </c>
      <c r="AQ95" s="35">
        <f t="shared" ca="1" si="284"/>
        <v>1</v>
      </c>
      <c r="AR95" s="35">
        <f t="shared" ca="1" si="284"/>
        <v>5</v>
      </c>
      <c r="AS95" s="35">
        <f t="shared" ca="1" si="284"/>
        <v>4</v>
      </c>
      <c r="AT95" s="39">
        <f t="shared" ca="1" si="284"/>
        <v>1</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0</v>
      </c>
      <c r="AD96" s="47">
        <v>2</v>
      </c>
      <c r="AE96" s="562" t="e" cm="1" vm="46">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Ghana</v>
      </c>
      <c r="AM96" s="34">
        <f t="shared" ca="1" si="284"/>
        <v>2</v>
      </c>
      <c r="AN96" s="35">
        <f t="shared" ca="1" si="284"/>
        <v>3</v>
      </c>
      <c r="AO96" s="35">
        <f t="shared" ca="1" si="284"/>
        <v>0</v>
      </c>
      <c r="AP96" s="35">
        <f t="shared" ca="1" si="284"/>
        <v>2</v>
      </c>
      <c r="AQ96" s="35">
        <f t="shared" ca="1" si="284"/>
        <v>1</v>
      </c>
      <c r="AR96" s="35">
        <f t="shared" ca="1" si="284"/>
        <v>3</v>
      </c>
      <c r="AS96" s="35">
        <f t="shared" ca="1" si="284"/>
        <v>4</v>
      </c>
      <c r="AT96" s="39">
        <f t="shared" ca="1" si="284"/>
        <v>-1</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Empate</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2</v>
      </c>
      <c r="AD97" s="50">
        <v>2</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1</v>
      </c>
      <c r="AN97" s="43">
        <f t="shared" ca="1" si="284"/>
        <v>3</v>
      </c>
      <c r="AO97" s="43">
        <f t="shared" ca="1" si="284"/>
        <v>0</v>
      </c>
      <c r="AP97" s="43">
        <f t="shared" ca="1" si="284"/>
        <v>1</v>
      </c>
      <c r="AQ97" s="43">
        <f t="shared" ca="1" si="284"/>
        <v>2</v>
      </c>
      <c r="AR97" s="43">
        <f t="shared" ca="1" si="284"/>
        <v>1</v>
      </c>
      <c r="AS97" s="43">
        <f t="shared" ca="1" si="284"/>
        <v>6</v>
      </c>
      <c r="AT97" s="44">
        <f t="shared" ca="1" si="284"/>
        <v>-5</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Corea del Sur</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y Herzegovina</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Corea del Sur</v>
      </c>
      <c r="AB101" s="85"/>
      <c r="AC101" s="47">
        <v>1</v>
      </c>
      <c r="AD101" s="47">
        <v>0</v>
      </c>
      <c r="AE101" s="86"/>
      <c r="AF101" s="87" t="str">
        <f t="shared" ref="AF101:AF116" ca="1" si="290">+INDEX($N$101:$N$147,MATCH(AH101,$J$101:$J$147,0))</f>
        <v>Bosnia y Herzegovina</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0</v>
      </c>
      <c r="AV101" s="176"/>
      <c r="AW101" s="202"/>
      <c r="AX101" s="202"/>
      <c r="AY101" s="309" t="str">
        <f ca="1">+IF(OR($H$113&gt;=48,$AJ$99=144),Idiomas!D68,"")</f>
        <v xml:space="preserve">Grupos mejores 3ºs: </v>
      </c>
      <c r="AZ101" s="310" t="str">
        <f ca="1">+IF(OR($H$113&gt;=48,$AJ$99=144),BI112,"")</f>
        <v>BCDEFGJK</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Suecia</v>
      </c>
      <c r="AG102" s="301">
        <f t="shared" ca="1" si="291"/>
        <v>1</v>
      </c>
      <c r="AH102" s="183">
        <v>76</v>
      </c>
      <c r="AI102" s="170">
        <v>1</v>
      </c>
      <c r="AJ102" s="76">
        <v>1</v>
      </c>
      <c r="AK102" s="572" t="e" cm="1" vm="23">
        <f t="array" aca="1" ref="AK102" ca="1">Ver_flag_visit</f>
        <v>#VALUE!</v>
      </c>
      <c r="AL102" s="77" t="str">
        <f t="shared" ref="AL102:AL113" ca="1" si="294">+IF($H$113&gt;=48,INDEX($BD$58:$BD$69,MATCH(AI102,$BN$58:$BN$69,0)),BB58)</f>
        <v>Japón</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5</v>
      </c>
      <c r="AS102" s="79">
        <f t="shared" ca="1" si="295"/>
        <v>5</v>
      </c>
      <c r="AT102" s="80">
        <f t="shared" ca="1" si="295"/>
        <v>0</v>
      </c>
      <c r="AU102" s="304">
        <f t="shared" ref="AU102:AU113" ca="1" si="296">IF($H$113=144,INDEX($DL$58:$DL$69,MATCH(AI102,$DP$58:$DP$69,0)),"")</f>
        <v>1</v>
      </c>
      <c r="AV102" s="170" t="str">
        <f t="shared" ref="AV102:AV113" ca="1" si="297">INDEX($BD$58:$BD$69,MATCH(AI102,$BM$58:$BM$69,0))</f>
        <v>Japón</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Paraguay</v>
      </c>
      <c r="AG103" s="301">
        <f t="shared" ca="1" si="291"/>
        <v>1</v>
      </c>
      <c r="AH103" s="183">
        <v>74</v>
      </c>
      <c r="AI103" s="170">
        <v>2</v>
      </c>
      <c r="AJ103" s="38">
        <v>2</v>
      </c>
      <c r="AK103" s="569" t="e" cm="1" vm="5">
        <f t="array" aca="1" ref="AK103" ca="1">Ver_flag_visit</f>
        <v>#VALUE!</v>
      </c>
      <c r="AL103" s="81" t="str">
        <f t="shared" ca="1" si="294"/>
        <v>Canadá</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3</v>
      </c>
      <c r="AS103" s="82">
        <f t="shared" ca="1" si="299"/>
        <v>3</v>
      </c>
      <c r="AT103" s="83">
        <f t="shared" ca="1" si="299"/>
        <v>0</v>
      </c>
      <c r="AU103" s="304">
        <f t="shared" ca="1" si="296"/>
        <v>1</v>
      </c>
      <c r="AV103" s="170" t="str">
        <f t="shared" ca="1" si="297"/>
        <v>Canadá</v>
      </c>
      <c r="AW103" s="203"/>
      <c r="AX103" s="158"/>
      <c r="AY103" s="258"/>
      <c r="AZ103" s="261" t="str">
        <f t="shared" ref="AZ103:AZ110" ca="1" si="300">+IF(OR($H$113&gt;=48,$AJ$99=144),BF117&amp;" - "&amp;BG117,"")</f>
        <v>1A - 3C</v>
      </c>
      <c r="BA103" s="164"/>
      <c r="BF103" t="str">
        <f t="shared" ref="BF103:BF110" ca="1" si="301">IFERROR(INDEX($BC$6:$BC$53,MATCH(AL102,$BD$6:$BD$53,0)),"")</f>
        <v>F</v>
      </c>
      <c r="BG103">
        <f t="shared" ref="BG103:BG110" ca="1" si="302">COUNTIF($BF$103:$BF$110,"&lt;="&amp;BF103)</f>
        <v>5</v>
      </c>
      <c r="BI103">
        <v>1</v>
      </c>
      <c r="BJ103" t="str">
        <f t="shared" ref="BJ103:BJ110" ca="1" si="303">IFERROR(INDEX($BF$103:$BF$110,MATCH(BI103,$BG$103:$BG$110,0)),"Grupo")</f>
        <v>B</v>
      </c>
    </row>
    <row r="104" spans="1:62" ht="16"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Marruecos</v>
      </c>
      <c r="AG104" s="301">
        <f t="shared" ca="1" si="291"/>
        <v>1</v>
      </c>
      <c r="AH104" s="183">
        <v>75</v>
      </c>
      <c r="AI104" s="170">
        <v>3</v>
      </c>
      <c r="AJ104" s="38">
        <v>3</v>
      </c>
      <c r="AK104" s="569" t="e" cm="1" vm="15">
        <f t="array" aca="1" ref="AK104" ca="1">Ver_flag_visit</f>
        <v>#VALUE!</v>
      </c>
      <c r="AL104" s="81" t="str">
        <f t="shared" ca="1" si="294"/>
        <v>Paraguay</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3</v>
      </c>
      <c r="AS104" s="82">
        <f t="shared" ca="1" si="304"/>
        <v>4</v>
      </c>
      <c r="AT104" s="83">
        <f t="shared" ca="1" si="304"/>
        <v>-1</v>
      </c>
      <c r="AU104" s="304">
        <f t="shared" ca="1" si="296"/>
        <v>1</v>
      </c>
      <c r="AV104" s="170" t="str">
        <f t="shared" ca="1" si="297"/>
        <v>Paraguay</v>
      </c>
      <c r="AW104" s="203"/>
      <c r="AX104" s="158"/>
      <c r="AY104" s="258"/>
      <c r="AZ104" s="261" t="str">
        <f t="shared" ca="1" si="300"/>
        <v>1B - 3G</v>
      </c>
      <c r="BA104" s="164"/>
      <c r="BF104" t="str">
        <f t="shared" ca="1" si="301"/>
        <v>B</v>
      </c>
      <c r="BG104">
        <f t="shared" ca="1" si="302"/>
        <v>1</v>
      </c>
      <c r="BI104">
        <v>2</v>
      </c>
      <c r="BJ104" t="str">
        <f t="shared" ca="1" si="303"/>
        <v>C</v>
      </c>
    </row>
    <row r="105" spans="1:62" ht="16"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0</v>
      </c>
      <c r="AD105" s="88">
        <v>1</v>
      </c>
      <c r="AE105" s="85"/>
      <c r="AF105" s="87" t="str">
        <f t="shared" ca="1" si="290"/>
        <v>Noruega</v>
      </c>
      <c r="AG105" s="301">
        <f t="shared" ca="1" si="291"/>
        <v>1</v>
      </c>
      <c r="AH105" s="183">
        <v>78</v>
      </c>
      <c r="AI105" s="170">
        <v>4</v>
      </c>
      <c r="AJ105" s="38">
        <v>4</v>
      </c>
      <c r="AK105" s="569" t="e" cm="1" vm="27">
        <f t="array" aca="1" ref="AK105" ca="1">Ver_flag_visit</f>
        <v>#VALUE!</v>
      </c>
      <c r="AL105" s="81" t="str">
        <f t="shared" ca="1" si="294"/>
        <v>Egipto</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2</v>
      </c>
      <c r="AS105" s="82">
        <f t="shared" ca="1" si="305"/>
        <v>3</v>
      </c>
      <c r="AT105" s="83">
        <f t="shared" ca="1" si="305"/>
        <v>-1</v>
      </c>
      <c r="AU105" s="304">
        <f t="shared" ca="1" si="296"/>
        <v>1</v>
      </c>
      <c r="AV105" s="170" t="str">
        <f t="shared" ca="1" si="297"/>
        <v>Egipto</v>
      </c>
      <c r="AW105" s="203"/>
      <c r="AX105" s="158"/>
      <c r="AY105" s="258"/>
      <c r="AZ105" s="261" t="str">
        <f t="shared" ca="1" si="300"/>
        <v>1D - 3B</v>
      </c>
      <c r="BA105" s="164"/>
      <c r="BF105" t="str">
        <f t="shared" ca="1" si="301"/>
        <v>D</v>
      </c>
      <c r="BG105">
        <f t="shared" ca="1" si="302"/>
        <v>3</v>
      </c>
      <c r="BI105">
        <v>3</v>
      </c>
      <c r="BJ105" t="str">
        <f t="shared" ca="1" si="303"/>
        <v>D</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Japón</v>
      </c>
      <c r="AG106" s="301">
        <f t="shared" ca="1" si="291"/>
        <v>1</v>
      </c>
      <c r="AH106" s="183">
        <v>77</v>
      </c>
      <c r="AI106" s="170">
        <v>5</v>
      </c>
      <c r="AJ106" s="38">
        <v>5</v>
      </c>
      <c r="AK106" s="569" t="e" cm="1" vm="39">
        <f t="array" aca="1" ref="AK106" ca="1">Ver_flag_visit</f>
        <v>#VALUE!</v>
      </c>
      <c r="AL106" s="81" t="str">
        <f t="shared" ca="1" si="294"/>
        <v>Argelia</v>
      </c>
      <c r="AM106" s="556">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3</v>
      </c>
      <c r="AS106" s="82">
        <f t="shared" ca="1" si="306"/>
        <v>5</v>
      </c>
      <c r="AT106" s="83">
        <f t="shared" ca="1" si="306"/>
        <v>-2</v>
      </c>
      <c r="AU106" s="304">
        <f t="shared" ca="1" si="296"/>
        <v>1</v>
      </c>
      <c r="AV106" s="170" t="str">
        <f t="shared" ca="1" si="297"/>
        <v>Argelia</v>
      </c>
      <c r="AW106" s="203"/>
      <c r="AX106" s="158"/>
      <c r="AY106" s="258"/>
      <c r="AZ106" s="261" t="str">
        <f t="shared" ca="1" si="300"/>
        <v>1E - 3D</v>
      </c>
      <c r="BA106" s="164"/>
      <c r="BF106" t="str">
        <f t="shared" ca="1" si="301"/>
        <v>G</v>
      </c>
      <c r="BG106">
        <f t="shared" ca="1" si="302"/>
        <v>6</v>
      </c>
      <c r="BI106">
        <v>4</v>
      </c>
      <c r="BJ106" t="str">
        <f t="shared" ca="1" si="303"/>
        <v>E</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1</v>
      </c>
      <c r="AD107" s="88">
        <v>0</v>
      </c>
      <c r="AE107" s="85"/>
      <c r="AF107" s="87" t="str">
        <f t="shared" ca="1" si="290"/>
        <v>Escocia</v>
      </c>
      <c r="AG107" s="301">
        <f t="shared" ca="1" si="291"/>
        <v>1</v>
      </c>
      <c r="AH107" s="183">
        <v>79</v>
      </c>
      <c r="AI107" s="170">
        <v>6</v>
      </c>
      <c r="AJ107" s="38">
        <v>6</v>
      </c>
      <c r="AK107" s="569" t="e" cm="1" vm="13">
        <f t="array" aca="1" ref="AK107" ca="1">Ver_flag_visit</f>
        <v>#VALUE!</v>
      </c>
      <c r="AL107" s="81" t="str">
        <f t="shared" ca="1" si="294"/>
        <v>Escocia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3</v>
      </c>
      <c r="AT107" s="83">
        <f t="shared" ca="1" si="307"/>
        <v>0</v>
      </c>
      <c r="AU107" s="304">
        <f t="shared" ca="1" si="296"/>
        <v>1</v>
      </c>
      <c r="AV107" s="170" t="str">
        <f ca="1">INDEX($BD$58:$BD$69,MATCH(AI107,$BM$58:$BM$69,0))</f>
        <v>Escocia</v>
      </c>
      <c r="AW107" s="203"/>
      <c r="AX107" s="158"/>
      <c r="AY107" s="258"/>
      <c r="AZ107" s="261" t="str">
        <f t="shared" ca="1" si="300"/>
        <v>1G - 3J</v>
      </c>
      <c r="BA107" s="164"/>
      <c r="BF107" t="str">
        <f t="shared" ca="1" si="301"/>
        <v>J</v>
      </c>
      <c r="BG107">
        <f t="shared" ca="1" si="302"/>
        <v>7</v>
      </c>
      <c r="BI107">
        <v>5</v>
      </c>
      <c r="BJ107" t="str">
        <f t="shared" ca="1" si="303"/>
        <v>F</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Uzbekistán</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1</v>
      </c>
      <c r="AD108" s="88">
        <v>0</v>
      </c>
      <c r="AE108" s="85"/>
      <c r="AF108" s="87" t="str">
        <f t="shared" ca="1" si="290"/>
        <v>Uzbekistán</v>
      </c>
      <c r="AG108" s="301">
        <f t="shared" ca="1" si="291"/>
        <v>1</v>
      </c>
      <c r="AH108" s="183">
        <v>80</v>
      </c>
      <c r="AI108" s="170">
        <v>7</v>
      </c>
      <c r="AJ108" s="38">
        <v>7</v>
      </c>
      <c r="AK108" s="569" t="e" cm="1" vm="20">
        <f t="array" aca="1" ref="AK108" ca="1">Ver_flag_visit</f>
        <v>#VALUE!</v>
      </c>
      <c r="AL108" s="81" t="str">
        <f t="shared" ca="1" si="294"/>
        <v>Costa de Marfil</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3</v>
      </c>
      <c r="AS108" s="82">
        <f t="shared" ca="1" si="308"/>
        <v>4</v>
      </c>
      <c r="AT108" s="83">
        <f t="shared" ca="1" si="308"/>
        <v>-1</v>
      </c>
      <c r="AU108" s="304">
        <f t="shared" ca="1" si="296"/>
        <v>1</v>
      </c>
      <c r="AV108" s="170" t="str">
        <f t="shared" ca="1" si="297"/>
        <v>Costa de Marfil</v>
      </c>
      <c r="AW108" s="203"/>
      <c r="AX108" s="158"/>
      <c r="AY108" s="258"/>
      <c r="AZ108" s="261" t="str">
        <f t="shared" ca="1" si="300"/>
        <v>1I - 3F</v>
      </c>
      <c r="BA108" s="164"/>
      <c r="BF108" t="str">
        <f t="shared" ca="1" si="301"/>
        <v>C</v>
      </c>
      <c r="BG108">
        <f t="shared" ca="1" si="302"/>
        <v>2</v>
      </c>
      <c r="BI108">
        <v>6</v>
      </c>
      <c r="BJ108" t="str">
        <f t="shared" ca="1" si="303"/>
        <v>G</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Canadá</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Argelia</v>
      </c>
      <c r="AG109" s="301">
        <f t="shared" ca="1" si="291"/>
        <v>1</v>
      </c>
      <c r="AH109" s="183">
        <v>82</v>
      </c>
      <c r="AI109" s="170">
        <v>8</v>
      </c>
      <c r="AJ109" s="38">
        <v>8</v>
      </c>
      <c r="AK109" s="569" t="e" cm="1" vm="44">
        <f t="array" aca="1" ref="AK109" ca="1">Ver_flag_visit</f>
        <v>#VALUE!</v>
      </c>
      <c r="AL109" s="81" t="str">
        <f t="shared" ca="1" si="294"/>
        <v>Uzbekistán</v>
      </c>
      <c r="AM109" s="556">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1</v>
      </c>
      <c r="AS109" s="82">
        <f t="shared" ca="1" si="309"/>
        <v>5</v>
      </c>
      <c r="AT109" s="83">
        <f t="shared" ca="1" si="309"/>
        <v>-4</v>
      </c>
      <c r="AU109" s="304">
        <f t="shared" ca="1" si="296"/>
        <v>1</v>
      </c>
      <c r="AV109" s="170" t="str">
        <f t="shared" ca="1" si="297"/>
        <v>Uzbekistán</v>
      </c>
      <c r="AW109" s="203"/>
      <c r="AX109" s="158"/>
      <c r="AY109" s="258"/>
      <c r="AZ109" s="261" t="str">
        <f t="shared" ca="1" si="300"/>
        <v>1K - 3E</v>
      </c>
      <c r="BA109" s="164"/>
      <c r="BF109" t="str">
        <f t="shared" ca="1" si="301"/>
        <v>E</v>
      </c>
      <c r="BG109">
        <f t="shared" ca="1" si="302"/>
        <v>4</v>
      </c>
      <c r="BI109">
        <v>7</v>
      </c>
      <c r="BJ109" t="str">
        <f t="shared" ca="1" si="303"/>
        <v>J</v>
      </c>
    </row>
    <row r="110" spans="1:62" ht="16"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Argelia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Canadá</v>
      </c>
      <c r="AG110" s="301">
        <f t="shared" ca="1" si="291"/>
        <v>1</v>
      </c>
      <c r="AH110" s="183">
        <v>81</v>
      </c>
      <c r="AI110" s="170">
        <v>9</v>
      </c>
      <c r="AJ110" s="38">
        <v>9</v>
      </c>
      <c r="AK110" s="569" t="e" cm="1" vm="48">
        <f t="array" aca="1" ref="AK110" ca="1">Ver_flag_visit</f>
        <v>#VALUE!</v>
      </c>
      <c r="AL110" s="81" t="str">
        <f t="shared" ca="1" si="294"/>
        <v>Ghana</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3</v>
      </c>
      <c r="AS110" s="82">
        <f t="shared" ca="1" si="310"/>
        <v>4</v>
      </c>
      <c r="AT110" s="83">
        <f t="shared" ca="1" si="310"/>
        <v>-1</v>
      </c>
      <c r="AU110" s="304">
        <f t="shared" ca="1" si="296"/>
        <v>1</v>
      </c>
      <c r="AV110" s="170" t="str">
        <f t="shared" ca="1" si="297"/>
        <v>Ghana</v>
      </c>
      <c r="AW110" s="203"/>
      <c r="AX110" s="158"/>
      <c r="AY110" s="258"/>
      <c r="AZ110" s="261" t="str">
        <f t="shared" ca="1" si="300"/>
        <v>1L - 3K</v>
      </c>
      <c r="BA110" s="164"/>
      <c r="BF110" t="str">
        <f t="shared" ca="1" si="301"/>
        <v>K</v>
      </c>
      <c r="BG110">
        <f t="shared" ca="1" si="302"/>
        <v>8</v>
      </c>
      <c r="BI110">
        <v>8</v>
      </c>
      <c r="BJ110" t="str">
        <f t="shared" ca="1" si="303"/>
        <v>K</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32">
        <f t="array" aca="1" ref="AK111" ca="1">Ver_flag_visit</f>
        <v>#VALUE!</v>
      </c>
      <c r="AL111" s="81" t="str">
        <f t="shared" ca="1" si="294"/>
        <v>Arabia Saudita</v>
      </c>
      <c r="AM111" s="556">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1</v>
      </c>
      <c r="AS111" s="82">
        <f t="shared" ca="1" si="311"/>
        <v>3</v>
      </c>
      <c r="AT111" s="83">
        <f t="shared" ca="1" si="311"/>
        <v>-2</v>
      </c>
      <c r="AU111" s="304">
        <f t="shared" ca="1" si="296"/>
        <v>1</v>
      </c>
      <c r="AV111" s="170" t="str">
        <f t="shared" ca="1" si="297"/>
        <v>Arabia Saudita</v>
      </c>
      <c r="AW111" s="203"/>
      <c r="AX111" s="158"/>
      <c r="AY111" s="257"/>
      <c r="AZ111" s="257"/>
      <c r="BA111" s="164"/>
      <c r="BI111" t="s">
        <v>86</v>
      </c>
    </row>
    <row r="112" spans="1:62" ht="16"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1</v>
      </c>
      <c r="AD112" s="88">
        <v>0</v>
      </c>
      <c r="AE112" s="85"/>
      <c r="AF112" s="87" t="str">
        <f t="shared" ca="1" si="290"/>
        <v>Croacia</v>
      </c>
      <c r="AG112" s="301">
        <f t="shared" ca="1" si="291"/>
        <v>1</v>
      </c>
      <c r="AH112" s="183">
        <v>83</v>
      </c>
      <c r="AI112" s="170">
        <v>11</v>
      </c>
      <c r="AJ112" s="38">
        <v>11</v>
      </c>
      <c r="AK112" s="569" t="e" cm="1" vm="35">
        <f t="array" aca="1" ref="AK112" ca="1">Ver_flag_visit</f>
        <v>#VALUE!</v>
      </c>
      <c r="AL112" s="81" t="str">
        <f t="shared" ca="1" si="294"/>
        <v>Senegal</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3</v>
      </c>
      <c r="AS112" s="82">
        <f t="shared" ca="1" si="312"/>
        <v>6</v>
      </c>
      <c r="AT112" s="83">
        <f t="shared" ca="1" si="312"/>
        <v>-3</v>
      </c>
      <c r="AU112" s="304">
        <f t="shared" ca="1" si="296"/>
        <v>1</v>
      </c>
      <c r="AV112" s="170" t="str">
        <f t="shared" ca="1" si="297"/>
        <v>Senegal</v>
      </c>
      <c r="AW112" s="203"/>
      <c r="AX112" s="158"/>
      <c r="AY112" s="257"/>
      <c r="AZ112" s="257"/>
      <c r="BA112" s="164"/>
      <c r="BI112" t="str">
        <f ca="1">IFERROR(CONCATENATE(BJ103,BJ104,BJ105,BJ106,BJ107,BJ108,BJ109,BJ110),"¿A/B/C/D/E/F/G/H/I/J/K/L?")</f>
        <v>BCDEFGJK</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Egipto</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Egipto</v>
      </c>
      <c r="AG113" s="301">
        <f t="shared" ca="1" si="291"/>
        <v>1</v>
      </c>
      <c r="AH113" s="183">
        <v>85</v>
      </c>
      <c r="AI113" s="170">
        <v>12</v>
      </c>
      <c r="AJ113" s="40">
        <v>12</v>
      </c>
      <c r="AK113" s="571" t="e" cm="1" vm="4">
        <f t="array" aca="1" ref="AK113" ca="1">Ver_flag_visit</f>
        <v>#VALUE!</v>
      </c>
      <c r="AL113" s="41" t="str">
        <f t="shared" ca="1" si="294"/>
        <v>República Checa</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4</v>
      </c>
      <c r="AT113" s="44">
        <f t="shared" ca="1" si="313"/>
        <v>-3</v>
      </c>
      <c r="AU113" s="304">
        <f t="shared" ca="1" si="296"/>
        <v>1</v>
      </c>
      <c r="AV113" s="170" t="str">
        <f t="shared" ca="1" si="297"/>
        <v>República Checa</v>
      </c>
      <c r="AW113" s="203"/>
      <c r="AX113" s="158"/>
      <c r="AY113" s="142"/>
      <c r="AZ113" s="143"/>
      <c r="BA113" s="164"/>
    </row>
    <row r="114" spans="1:59" ht="16" customHeight="1">
      <c r="A114" s="16" t="s">
        <v>686</v>
      </c>
      <c r="B114" s="16" t="s">
        <v>681</v>
      </c>
      <c r="C114" s="16"/>
      <c r="D114" s="16" t="str">
        <f t="shared" ca="1" si="286"/>
        <v>Estados Unidos</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Estados Unidos</v>
      </c>
      <c r="AB114" s="85"/>
      <c r="AC114" s="88">
        <v>1</v>
      </c>
      <c r="AD114" s="88">
        <v>0</v>
      </c>
      <c r="AE114" s="85"/>
      <c r="AF114" s="87" t="str">
        <f t="shared" ca="1" si="290"/>
        <v>Irán</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Costa de Marfil</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Estados Unidos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Irán</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Costa de Marfil</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Corea del Sur</v>
      </c>
      <c r="AB120" s="85"/>
      <c r="AC120" s="92">
        <v>0</v>
      </c>
      <c r="AD120" s="92">
        <v>1</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Corea del Sur</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3J</v>
      </c>
    </row>
    <row r="122" spans="1:59" ht="16" customHeight="1">
      <c r="A122" s="16" t="s">
        <v>744</v>
      </c>
      <c r="B122" s="16" t="s">
        <v>745</v>
      </c>
      <c r="C122" s="16"/>
      <c r="D122" s="16" t="str">
        <f t="shared" ca="1" si="314"/>
        <v>Noruega</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0</v>
      </c>
      <c r="AD122" s="93">
        <v>1</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3E</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Colombia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3K</v>
      </c>
    </row>
    <row r="125" spans="1:59" ht="16" customHeight="1">
      <c r="A125" s="16" t="s">
        <v>750</v>
      </c>
      <c r="B125" s="16" t="s">
        <v>751</v>
      </c>
      <c r="C125" s="16"/>
      <c r="D125" s="16" t="str">
        <f t="shared" ca="1" si="314"/>
        <v>Turquía</v>
      </c>
      <c r="E125" s="16">
        <v>81</v>
      </c>
      <c r="F125" s="16">
        <v>82</v>
      </c>
      <c r="G125" s="16"/>
      <c r="H125" s="16"/>
      <c r="I125" s="16"/>
      <c r="J125" s="16">
        <v>94</v>
      </c>
      <c r="K125" s="16">
        <v>46209.875</v>
      </c>
      <c r="L125" s="16" t="s">
        <v>716</v>
      </c>
      <c r="M125" s="16" t="str">
        <f t="shared" ca="1" si="315"/>
        <v>Turquía</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Turquía</v>
      </c>
      <c r="AB125" s="85"/>
      <c r="AC125" s="95">
        <v>1</v>
      </c>
      <c r="AD125" s="95">
        <v>0</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Estados Unidos</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Estados Unidos</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Marruecos</v>
      </c>
      <c r="E131" s="16">
        <v>89</v>
      </c>
      <c r="F131" s="16">
        <v>90</v>
      </c>
      <c r="G131" s="16"/>
      <c r="H131" s="16"/>
      <c r="I131" s="16"/>
      <c r="J131" s="16">
        <v>97</v>
      </c>
      <c r="K131" s="16">
        <v>46212.75</v>
      </c>
      <c r="L131" s="16" t="s">
        <v>719</v>
      </c>
      <c r="M131" s="16" t="str">
        <f t="shared" ref="M131:N134" ca="1" si="320">+INDEX($D$101:$D$147,MATCH(E131,$AH$101:$AH$147,0))</f>
        <v>Francia</v>
      </c>
      <c r="N131" s="16" t="str">
        <f t="shared" ca="1" si="320"/>
        <v>Marruecos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0</v>
      </c>
      <c r="AD131" s="92">
        <v>1</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Turquía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Turquía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Inglaterra</v>
      </c>
      <c r="E133" s="16">
        <v>91</v>
      </c>
      <c r="F133" s="16">
        <v>92</v>
      </c>
      <c r="G133" s="16"/>
      <c r="H133" s="16"/>
      <c r="I133" s="16"/>
      <c r="J133" s="16">
        <v>99</v>
      </c>
      <c r="K133" s="16">
        <v>46214.75</v>
      </c>
      <c r="L133" s="16" t="s">
        <v>721</v>
      </c>
      <c r="M133" s="16" t="str">
        <f t="shared" ca="1" si="320"/>
        <v>Noruega</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Noruega</v>
      </c>
      <c r="AB133" s="85"/>
      <c r="AC133" s="95">
        <v>0</v>
      </c>
      <c r="AD133" s="95">
        <v>1</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1</v>
      </c>
      <c r="AD134" s="96">
        <v>0</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Marruecos</v>
      </c>
      <c r="I138" s="16"/>
      <c r="J138" s="16">
        <v>101</v>
      </c>
      <c r="K138" s="16">
        <v>46217.875</v>
      </c>
      <c r="L138" s="16" t="s">
        <v>723</v>
      </c>
      <c r="M138" s="16" t="str">
        <f ca="1">+INDEX($D$101:$D$147,MATCH(E138,$AH$101:$AH$147,0))</f>
        <v>Marruecos</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Marruecos</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Inglaterra</v>
      </c>
      <c r="I139" s="16"/>
      <c r="J139" s="16">
        <v>102</v>
      </c>
      <c r="K139" s="16">
        <v>46218.875</v>
      </c>
      <c r="L139" s="16" t="s">
        <v>724</v>
      </c>
      <c r="M139" s="16" t="str">
        <f ca="1">+INDEX($D$101:$D$147,MATCH(E139,$AH$101:$AH$147,0))</f>
        <v>Inglaterra</v>
      </c>
      <c r="N139" s="16" t="str">
        <f ca="1">+INDEX($D$101:$D$147,MATCH(F139,$AH$101:$AH$147,0))</f>
        <v>Argentina</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Inglaterra</v>
      </c>
      <c r="AB139" s="129"/>
      <c r="AC139" s="96">
        <v>0</v>
      </c>
      <c r="AD139" s="96">
        <v>1</v>
      </c>
      <c r="AE139" s="129"/>
      <c r="AF139" s="130" t="str">
        <f ca="1">+INDEX($N$101:$N$147,MATCH(AH139,$J$101:$J$147,0))</f>
        <v>Argentina</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Argentina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Argentina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Argentina</v>
      </c>
      <c r="I147" s="16"/>
      <c r="J147" s="16">
        <v>104</v>
      </c>
      <c r="K147" s="16">
        <v>46222.875</v>
      </c>
      <c r="L147" s="16" t="s">
        <v>726</v>
      </c>
      <c r="M147" s="16" t="str">
        <f ca="1">+INDEX($D$101:$D$147,MATCH(E147,$AH$101:$AH$147,0))</f>
        <v>España</v>
      </c>
      <c r="N147" s="16" t="str">
        <f ca="1">+INDEX($D$101:$D$147,MATCH(F147,$AH$101:$AH$147,0))</f>
        <v>Argentina</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Argentina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1513</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1514</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05"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726562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05" customHeight="1">
      <c r="A1" s="274"/>
      <c r="B1" s="275"/>
      <c r="C1" s="296"/>
      <c r="D1" s="341"/>
      <c r="E1" s="675"/>
      <c r="F1" s="675"/>
      <c r="G1" s="675"/>
      <c r="H1" s="675"/>
      <c r="I1" s="675"/>
      <c r="J1" s="675"/>
      <c r="K1" s="675"/>
      <c r="L1" s="675"/>
      <c r="M1" s="675"/>
      <c r="N1" s="675"/>
    </row>
    <row r="2" spans="1:14" ht="20.05" customHeight="1">
      <c r="A2" s="272"/>
      <c r="B2" s="273"/>
      <c r="C2" s="273"/>
      <c r="D2" s="342"/>
      <c r="E2" s="675"/>
      <c r="F2" s="675"/>
      <c r="G2" s="675"/>
      <c r="H2" s="675"/>
      <c r="I2" s="675"/>
      <c r="J2" s="675"/>
      <c r="K2" s="675"/>
      <c r="L2" s="675"/>
      <c r="M2" s="675"/>
      <c r="N2" s="675"/>
    </row>
    <row r="3" spans="1:14" ht="35.049999999999997"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Julio</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1|2-0</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1|1-0</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X|1-1</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2|0-2</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1|1-0</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X|1-1</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2|1-3</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2|1-2</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X|2-2</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1|1-0</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1|2-0</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1|1-0</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2|0-1</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1|3-1</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2|0-2</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1|4-0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1|3-0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1|5-0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1|2-0</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X|1-1</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X|2-2</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1|2-1</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1|1-0</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2|0-1</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1|3-0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1|1-0</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1|2-0</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1|2-0</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1|1-0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1|2-1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X|1-1</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2|0-1</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1|2-1</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1|4-0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1|2-1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1|2-0</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1|3-0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1|3-0</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1|1-0</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2|0-3</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2|0-2</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2|0-2</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1|2-1</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1|2-0</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2|1-2</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1|2-0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1|3-1</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2|0-2</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2|1-2</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2|1-2</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2|0-2</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X|1-1</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2|0-2</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X|0-0</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2|0-1</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2|1-2</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X|1-1</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X|1-1</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2|0-3</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X|2-2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2|0-1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2|0-2</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X|2-2</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Corea del Sur</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República Checa</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Sudáfrica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Bosnia y Herzegovina</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Canadá</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Turquía</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Estados Unidos</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Paraguay</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Suecia</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Japón</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Irán</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Egipto</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Nueva Zelanda</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Austria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Argelia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Uzbekistán</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RD Congo</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Corea del Sur</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Turquía</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Estados Unidos</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Bosnia y Herzegovina</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Suecia</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Paraguay</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Japón</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Escocia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Uzbekistán</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Argelia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Canadá</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Austria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Egipto</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Irán</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Costa de Marfil</v>
      </c>
      <c r="D161" s="668"/>
      <c r="E161" s="346"/>
      <c r="F161" s="346"/>
      <c r="G161" s="346"/>
      <c r="H161" s="346"/>
      <c r="I161" s="356"/>
      <c r="J161" s="357"/>
      <c r="K161" s="346"/>
      <c r="L161" s="346"/>
      <c r="M161" s="358"/>
      <c r="N161" s="351"/>
    </row>
    <row r="162" spans="1:14" ht="20.05"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05"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Corea del Sur-Bosnia y Herzegovina</v>
      </c>
      <c r="C164" s="323" t="str">
        <f ca="1">CONCATENATE(WORLDCUP!AA101,"-",WORLDCUP!AF101,"·",IF(WORLDCUP!AC101&gt;WORLDCUP!AD101,1,IF(WORLDCUP!AC101&lt;WORLDCUP!AD101,2,IF(AND(WORLDCUP!AC101=WORLDCUP!AD101,WORLDCUP!AC101&lt;&gt;"",WORLDCUP!AD101&lt;&gt;""),"X",0))),"|",WORLDCUP!AC101,"-",WORLDCUP!AD101)</f>
        <v>Corea del Sur-Bosnia y Herzegovina·1|1-0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Brasil-Suecia</v>
      </c>
      <c r="C165" s="323" t="str">
        <f ca="1">CONCATENATE(WORLDCUP!AA102,"-",WORLDCUP!AF102,"·",IF(WORLDCUP!AC102&gt;WORLDCUP!AD102,1,IF(WORLDCUP!AC102&lt;WORLDCUP!AD102,2,IF(AND(WORLDCUP!AC102=WORLDCUP!AD102,WORLDCUP!AC102&lt;&gt;"",WORLDCUP!AD102&lt;&gt;""),"X",0))),"|",WORLDCUP!AC102,"-",WORLDCUP!AD102)</f>
        <v>Brasil-Suecia·1|1-0</v>
      </c>
      <c r="D165" s="666"/>
      <c r="E165" s="685"/>
      <c r="F165" s="685"/>
      <c r="G165" s="685"/>
      <c r="H165" s="685"/>
      <c r="I165" s="326"/>
      <c r="J165" s="344"/>
      <c r="K165" s="344"/>
      <c r="L165" s="344"/>
      <c r="M165" s="360"/>
      <c r="N165" s="351"/>
    </row>
    <row r="166" spans="1:14" ht="15" customHeight="1">
      <c r="A166" s="664"/>
      <c r="B166" s="334" t="str">
        <f ca="1">CONCATENATE(WORLDCUP!AA103,"-",WORLDCUP!AF103)</f>
        <v>Alemania-Paraguay</v>
      </c>
      <c r="C166" s="323" t="str">
        <f ca="1">CONCATENATE(WORLDCUP!AA103,"-",WORLDCUP!AF103,"·",IF(WORLDCUP!AC103&gt;WORLDCUP!AD103,1,IF(WORLDCUP!AC103&lt;WORLDCUP!AD103,2,IF(AND(WORLDCUP!AC103=WORLDCUP!AD103,WORLDCUP!AC103&lt;&gt;"",WORLDCUP!AD103&lt;&gt;""),"X",0))),"|",WORLDCUP!AC103,"-",WORLDCUP!AD103)</f>
        <v>Alemania-Paraguay·1|1-0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Bajos-Marruecos·2|0-1</v>
      </c>
      <c r="D167" s="666"/>
      <c r="E167" s="685"/>
      <c r="F167" s="685"/>
      <c r="G167" s="685"/>
      <c r="H167" s="685"/>
      <c r="I167" s="326"/>
      <c r="J167" s="344"/>
      <c r="K167" s="344"/>
      <c r="L167" s="344"/>
      <c r="M167" s="360"/>
      <c r="N167" s="351"/>
    </row>
    <row r="168" spans="1:14" ht="15" customHeight="1">
      <c r="A168" s="664"/>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Ecuador-Noruega·2|0-1</v>
      </c>
      <c r="D168" s="666"/>
      <c r="E168" s="344"/>
      <c r="F168" s="344"/>
      <c r="G168" s="344"/>
      <c r="H168" s="344"/>
      <c r="I168" s="326"/>
      <c r="J168" s="344"/>
      <c r="K168" s="344"/>
      <c r="L168" s="344"/>
      <c r="M168" s="360"/>
      <c r="N168" s="351"/>
    </row>
    <row r="169" spans="1:14" ht="15" customHeight="1">
      <c r="A169" s="664"/>
      <c r="B169" s="334" t="str">
        <f ca="1">CONCATENATE(WORLDCUP!AA106,"-",WORLDCUP!AF106)</f>
        <v>Francia-Japón</v>
      </c>
      <c r="C169" s="323" t="str">
        <f ca="1">CONCATENATE(WORLDCUP!AA106,"-",WORLDCUP!AF106,"·",IF(WORLDCUP!AC106&gt;WORLDCUP!AD106,1,IF(WORLDCUP!AC106&lt;WORLDCUP!AD106,2,IF(AND(WORLDCUP!AC106=WORLDCUP!AD106,WORLDCUP!AC106&lt;&gt;"",WORLDCUP!AD106&lt;&gt;""),"X",0))),"|",WORLDCUP!AC106,"-",WORLDCUP!AD106)</f>
        <v>Francia-Japón·1|1-0</v>
      </c>
      <c r="D169" s="666"/>
      <c r="E169" s="344"/>
      <c r="F169" s="344"/>
      <c r="G169" s="344"/>
      <c r="H169" s="344"/>
      <c r="I169" s="326"/>
      <c r="J169" s="344"/>
      <c r="K169" s="344"/>
      <c r="L169" s="344"/>
      <c r="M169" s="360"/>
      <c r="N169" s="351"/>
    </row>
    <row r="170" spans="1:14" ht="15" customHeight="1">
      <c r="A170" s="664"/>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México-Escocia·1|1-0</v>
      </c>
      <c r="D170" s="666"/>
      <c r="E170" s="344"/>
      <c r="F170" s="344"/>
      <c r="G170" s="344"/>
      <c r="H170" s="344"/>
      <c r="I170" s="326"/>
      <c r="J170" s="344"/>
      <c r="K170" s="344"/>
      <c r="L170" s="344"/>
      <c r="M170" s="360"/>
      <c r="N170" s="351"/>
    </row>
    <row r="171" spans="1:14" ht="15" customHeight="1">
      <c r="A171" s="664"/>
      <c r="B171" s="334" t="str">
        <f ca="1">CONCATENATE(WORLDCUP!AA108,"-",WORLDCUP!AF108)</f>
        <v>Inglaterra-Uzbekistán</v>
      </c>
      <c r="C171" s="323" t="str">
        <f ca="1">CONCATENATE(WORLDCUP!AA108,"-",WORLDCUP!AF108,"·",IF(WORLDCUP!AC108&gt;WORLDCUP!AD108,1,IF(WORLDCUP!AC108&lt;WORLDCUP!AD108,2,IF(AND(WORLDCUP!AC108=WORLDCUP!AD108,WORLDCUP!AC108&lt;&gt;"",WORLDCUP!AD108&lt;&gt;""),"X",0))),"|",WORLDCUP!AC108,"-",WORLDCUP!AD108)</f>
        <v>Inglaterra-Uzbekistán·1|1-0</v>
      </c>
      <c r="D171" s="666"/>
      <c r="E171" s="344"/>
      <c r="F171" s="344"/>
      <c r="G171" s="344"/>
      <c r="H171" s="344"/>
      <c r="I171" s="326"/>
      <c r="J171" s="344"/>
      <c r="K171" s="344"/>
      <c r="L171" s="344"/>
      <c r="M171" s="360"/>
      <c r="N171" s="351"/>
    </row>
    <row r="172" spans="1:14" ht="15" customHeight="1">
      <c r="A172" s="664"/>
      <c r="B172" s="334" t="str">
        <f ca="1">CONCATENATE(WORLDCUP!AA109,"-",WORLDCUP!AF109)</f>
        <v>Bélgica-Argelia</v>
      </c>
      <c r="C172" s="323" t="str">
        <f ca="1">CONCATENATE(WORLDCUP!AA109,"-",WORLDCUP!AF109,"·",IF(WORLDCUP!AC109&gt;WORLDCUP!AD109,1,IF(WORLDCUP!AC109&lt;WORLDCUP!AD109,2,IF(AND(WORLDCUP!AC109=WORLDCUP!AD109,WORLDCUP!AC109&lt;&gt;"",WORLDCUP!AD109&lt;&gt;""),"X",0))),"|",WORLDCUP!AC109,"-",WORLDCUP!AD109)</f>
        <v>Bélgica-Argelia·1|1-0</v>
      </c>
      <c r="D172" s="666"/>
      <c r="E172" s="344"/>
      <c r="F172" s="344"/>
      <c r="G172" s="344"/>
      <c r="H172" s="344"/>
      <c r="I172" s="326"/>
      <c r="J172" s="344"/>
      <c r="K172" s="344"/>
      <c r="L172" s="344"/>
      <c r="M172" s="360"/>
      <c r="N172" s="351"/>
    </row>
    <row r="173" spans="1:14" ht="15" customHeight="1">
      <c r="A173" s="664"/>
      <c r="B173" s="334" t="str">
        <f ca="1">CONCATENATE(WORLDCUP!AA110,"-",WORLDCUP!AF110)</f>
        <v>Turquía-Canadá</v>
      </c>
      <c r="C173" s="323" t="str">
        <f ca="1">CONCATENATE(WORLDCUP!AA110,"-",WORLDCUP!AF110,"·",IF(WORLDCUP!AC110&gt;WORLDCUP!AD110,1,IF(WORLDCUP!AC110&lt;WORLDCUP!AD110,2,IF(AND(WORLDCUP!AC110=WORLDCUP!AD110,WORLDCUP!AC110&lt;&gt;"",WORLDCUP!AD110&lt;&gt;""),"X",0))),"|",WORLDCUP!AC110,"-",WORLDCUP!AD110)</f>
        <v>Turquía-Canadá·1|1-0</v>
      </c>
      <c r="D173" s="666"/>
      <c r="E173" s="344"/>
      <c r="F173" s="344"/>
      <c r="G173" s="344"/>
      <c r="H173" s="344"/>
      <c r="I173" s="326"/>
      <c r="J173" s="344"/>
      <c r="K173" s="344"/>
      <c r="L173" s="344"/>
      <c r="M173" s="360"/>
      <c r="N173" s="351"/>
    </row>
    <row r="174" spans="1:14" ht="15" customHeight="1">
      <c r="A174" s="664"/>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66"/>
      <c r="E174" s="344"/>
      <c r="F174" s="344"/>
      <c r="G174" s="344"/>
      <c r="H174" s="344"/>
      <c r="I174" s="326"/>
      <c r="J174" s="344"/>
      <c r="K174" s="344"/>
      <c r="L174" s="344"/>
      <c r="M174" s="360"/>
      <c r="N174" s="351"/>
    </row>
    <row r="175" spans="1:14" ht="15" customHeight="1">
      <c r="A175" s="664"/>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Colombia-Croacia·1|1-0</v>
      </c>
      <c r="D175" s="666"/>
      <c r="E175" s="344"/>
      <c r="F175" s="344"/>
      <c r="G175" s="344"/>
      <c r="H175" s="344"/>
      <c r="I175" s="326"/>
      <c r="J175" s="344"/>
      <c r="K175" s="344"/>
      <c r="L175" s="344"/>
      <c r="M175" s="360"/>
      <c r="N175" s="351"/>
    </row>
    <row r="176" spans="1:14" ht="15" customHeight="1">
      <c r="A176" s="664"/>
      <c r="B176" s="334" t="str">
        <f ca="1">CONCATENATE(WORLDCUP!AA113,"-",WORLDCUP!AF113)</f>
        <v>Suiza-Egipto</v>
      </c>
      <c r="C176" s="323" t="str">
        <f ca="1">CONCATENATE(WORLDCUP!AA113,"-",WORLDCUP!AF113,"·",IF(WORLDCUP!AC113&gt;WORLDCUP!AD113,1,IF(WORLDCUP!AC113&lt;WORLDCUP!AD113,2,IF(AND(WORLDCUP!AC113=WORLDCUP!AD113,WORLDCUP!AC113&lt;&gt;"",WORLDCUP!AD113&lt;&gt;""),"X",0))),"|",WORLDCUP!AC113,"-",WORLDCUP!AD113)</f>
        <v>Suiza-Egipto·1|1-0</v>
      </c>
      <c r="D176" s="666"/>
      <c r="E176" s="344"/>
      <c r="F176" s="344"/>
      <c r="G176" s="344"/>
      <c r="H176" s="344"/>
      <c r="I176" s="326"/>
      <c r="J176" s="344"/>
      <c r="K176" s="344"/>
      <c r="L176" s="344"/>
      <c r="M176" s="360"/>
      <c r="N176" s="351"/>
    </row>
    <row r="177" spans="1:14" ht="15" customHeight="1">
      <c r="A177" s="664"/>
      <c r="B177" s="334" t="str">
        <f ca="1">CONCATENATE(WORLDCUP!AA114,"-",WORLDCUP!AF114)</f>
        <v>Estados Unidos-Irán</v>
      </c>
      <c r="C177" s="323" t="str">
        <f ca="1">CONCATENATE(WORLDCUP!AA114,"-",WORLDCUP!AF114,"·",IF(WORLDCUP!AC114&gt;WORLDCUP!AD114,1,IF(WORLDCUP!AC114&lt;WORLDCUP!AD114,2,IF(AND(WORLDCUP!AC114=WORLDCUP!AD114,WORLDCUP!AC114&lt;&gt;"",WORLDCUP!AD114&lt;&gt;""),"X",0))),"|",WORLDCUP!AC114,"-",WORLDCUP!AD114)</f>
        <v>Estados Unidos-Irán·1|1-0</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Portugal-Costa de Marfil</v>
      </c>
      <c r="C179" s="323" t="str">
        <f ca="1">CONCATENATE(WORLDCUP!AA116,"-",WORLDCUP!AF116,"·",IF(WORLDCUP!AC116&gt;WORLDCUP!AD116,1,IF(WORLDCUP!AC116&lt;WORLDCUP!AD116,2,IF(AND(WORLDCUP!AC116=WORLDCUP!AD116,WORLDCUP!AC116&lt;&gt;"",WORLDCUP!AD116&lt;&gt;""),"X",0))),"|",WORLDCUP!AC116,"-",WORLDCUP!AD116)</f>
        <v>Portugal-Costa de Marfil·1|1-0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Corea del Sur</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México</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Colombia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Turquía</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Noruega</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Estados Unidos</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Corea del Sur-Marruecos</v>
      </c>
      <c r="C200" s="325" t="str">
        <f ca="1">CONCATENATE(WORLDCUP!AA120,"-",WORLDCUP!AF120,"·",IF(WORLDCUP!AC120&gt;WORLDCUP!AD120,1,IF(WORLDCUP!AC120&lt;WORLDCUP!AD120,2,IF(AND(WORLDCUP!AC120=WORLDCUP!AD120,WORLDCUP!AC120&lt;&gt;"",WORLDCUP!AD120&lt;&gt;""),"X",0))),"|",WORLDCUP!AC120,"-",WORLDCUP!AD120)</f>
        <v>Corea del Sur-Marruecos·2|0-1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326"/>
      <c r="J201" s="344"/>
      <c r="K201" s="344"/>
      <c r="L201" s="344"/>
      <c r="M201" s="360"/>
      <c r="N201" s="351"/>
    </row>
    <row r="202" spans="1:14" ht="15" customHeight="1">
      <c r="A202" s="664"/>
      <c r="B202" s="335" t="str">
        <f ca="1">CONCATENATE(WORLDCUP!AA122,"-",WORLDCUP!AF122)</f>
        <v>Brasil-Noruega</v>
      </c>
      <c r="C202" s="325" t="str">
        <f ca="1">CONCATENATE(WORLDCUP!AA122,"-",WORLDCUP!AF122,"·",IF(WORLDCUP!AC122&gt;WORLDCUP!AD122,1,IF(WORLDCUP!AC122&lt;WORLDCUP!AD122,2,IF(AND(WORLDCUP!AC122=WORLDCUP!AD122,WORLDCUP!AC122&lt;&gt;"",WORLDCUP!AD122&lt;&gt;""),"X",0))),"|",WORLDCUP!AC122,"-",WORLDCUP!AD122)</f>
        <v>Brasil-Noruega·2|0-1</v>
      </c>
      <c r="D202" s="665"/>
      <c r="E202" s="660"/>
      <c r="F202" s="660"/>
      <c r="G202" s="660"/>
      <c r="H202" s="660"/>
      <c r="I202" s="326"/>
      <c r="J202" s="344"/>
      <c r="K202" s="344"/>
      <c r="L202" s="344"/>
      <c r="M202" s="360"/>
      <c r="N202" s="351"/>
    </row>
    <row r="203" spans="1:14" ht="15" customHeight="1">
      <c r="A203" s="664"/>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México-Inglaterra·2|0-1</v>
      </c>
      <c r="D203" s="665"/>
      <c r="E203" s="660"/>
      <c r="F203" s="660"/>
      <c r="G203" s="660"/>
      <c r="H203" s="660"/>
      <c r="I203" s="326"/>
      <c r="J203" s="344"/>
      <c r="K203" s="344"/>
      <c r="L203" s="344"/>
      <c r="M203" s="360"/>
      <c r="N203" s="351"/>
    </row>
    <row r="204" spans="1:14" ht="15" customHeight="1">
      <c r="A204" s="664"/>
      <c r="B204" s="335" t="str">
        <f ca="1">CONCATENATE(WORLDCUP!AA124,"-",WORLDCUP!AF124)</f>
        <v>Colombia-España</v>
      </c>
      <c r="C204" s="325" t="str">
        <f ca="1">CONCATENATE(WORLDCUP!AA124,"-",WORLDCUP!AF124,"·",IF(WORLDCUP!AC124&gt;WORLDCUP!AD124,1,IF(WORLDCUP!AC124&lt;WORLDCUP!AD124,2,IF(AND(WORLDCUP!AC124=WORLDCUP!AD124,WORLDCUP!AC124&lt;&gt;"",WORLDCUP!AD124&lt;&gt;""),"X",0))),"|",WORLDCUP!AC124,"-",WORLDCUP!AD124)</f>
        <v>Colombia-España·2|0-1</v>
      </c>
      <c r="D204" s="665"/>
      <c r="E204" s="326"/>
      <c r="F204" s="326"/>
      <c r="G204" s="326"/>
      <c r="H204" s="326"/>
      <c r="I204" s="326"/>
      <c r="J204" s="344"/>
      <c r="K204" s="344"/>
      <c r="L204" s="344"/>
      <c r="M204" s="360"/>
      <c r="N204" s="351"/>
    </row>
    <row r="205" spans="1:14" ht="15" customHeight="1">
      <c r="A205" s="664"/>
      <c r="B205" s="335" t="str">
        <f ca="1">CONCATENATE(WORLDCUP!AA125,"-",WORLDCUP!AF125)</f>
        <v>Turquía-Bélgica</v>
      </c>
      <c r="C205" s="325" t="str">
        <f ca="1">CONCATENATE(WORLDCUP!AA125,"-",WORLDCUP!AF125,"·",IF(WORLDCUP!AC125&gt;WORLDCUP!AD125,1,IF(WORLDCUP!AC125&lt;WORLDCUP!AD125,2,IF(AND(WORLDCUP!AC125=WORLDCUP!AD125,WORLDCUP!AC125&lt;&gt;"",WORLDCUP!AD125&lt;&gt;""),"X",0))),"|",WORLDCUP!AC125,"-",WORLDCUP!AD125)</f>
        <v>Turquía-Bélgica·1|1-0</v>
      </c>
      <c r="D205" s="665"/>
      <c r="E205" s="326"/>
      <c r="F205" s="326"/>
      <c r="G205" s="326"/>
      <c r="H205" s="326"/>
      <c r="I205" s="326"/>
      <c r="J205" s="344"/>
      <c r="K205" s="344"/>
      <c r="L205" s="344"/>
      <c r="M205" s="360"/>
      <c r="N205" s="351"/>
    </row>
    <row r="206" spans="1:14" ht="15" customHeight="1">
      <c r="A206" s="664"/>
      <c r="B206" s="335" t="str">
        <f ca="1">CONCATENATE(WORLDCUP!AA126,"-",WORLDCUP!AF126)</f>
        <v>Argentina-Estados Unidos</v>
      </c>
      <c r="C206" s="325" t="str">
        <f ca="1">CONCATENATE(WORLDCUP!AA126,"-",WORLDCUP!AF126,"·",IF(WORLDCUP!AC126&gt;WORLDCUP!AD126,1,IF(WORLDCUP!AC126&lt;WORLDCUP!AD126,2,IF(AND(WORLDCUP!AC126=WORLDCUP!AD126,WORLDCUP!AC126&lt;&gt;"",WORLDCUP!AD126&lt;&gt;""),"X",0))),"|",WORLDCUP!AC126,"-",WORLDCUP!AD126)</f>
        <v>Argentina-Estados Unidos·1|1-0</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Noruega</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Marruecos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Turquía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Francia-Marruecos·2|0-1</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España-Turquía</v>
      </c>
      <c r="C221" s="323" t="str">
        <f ca="1">CONCATENATE(WORLDCUP!AA132,"-",WORLDCUP!AF132,"·",IF(WORLDCUP!AC132&gt;WORLDCUP!AD132,1,IF(WORLDCUP!AC132&lt;WORLDCUP!AD132,2,IF(AND(WORLDCUP!AC132=WORLDCUP!AD132,WORLDCUP!AC132&lt;&gt;"",WORLDCUP!AD132&lt;&gt;""),"X",0))),"|",WORLDCUP!AC132,"-",WORLDCUP!AD132)</f>
        <v>España-Turquía·1|1-0</v>
      </c>
      <c r="D221" s="666"/>
      <c r="E221" s="660"/>
      <c r="F221" s="660"/>
      <c r="G221" s="660"/>
      <c r="H221" s="660"/>
      <c r="I221" s="326"/>
      <c r="J221" s="344"/>
      <c r="K221" s="344"/>
      <c r="L221" s="344"/>
      <c r="M221" s="360"/>
      <c r="N221" s="351"/>
    </row>
    <row r="222" spans="1:14" ht="15" customHeight="1">
      <c r="A222" s="664"/>
      <c r="B222" s="334" t="str">
        <f ca="1">CONCATENATE(WORLDCUP!AA133,"-",WORLDCUP!AF133)</f>
        <v>Noruega-Inglaterra</v>
      </c>
      <c r="C222" s="323" t="str">
        <f ca="1">CONCATENATE(WORLDCUP!AA133,"-",WORLDCUP!AF133,"·",IF(WORLDCUP!AC133&gt;WORLDCUP!AD133,1,IF(WORLDCUP!AC133&lt;WORLDCUP!AD133,2,IF(AND(WORLDCUP!AC133=WORLDCUP!AD133,WORLDCUP!AC133&lt;&gt;"",WORLDCUP!AD133&lt;&gt;""),"X",0))),"|",WORLDCUP!AC133,"-",WORLDCUP!AD133)</f>
        <v>Noruega-Inglaterra·2|0-1</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Argentina-Portugal·1|1-0</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Marruecos</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Inglaterra</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Argentina</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Marruecos-España</v>
      </c>
      <c r="C232" s="325" t="str">
        <f ca="1">CONCATENATE(WORLDCUP!AA138,"-",WORLDCUP!AF138,"·",IF(WORLDCUP!AC138&gt;WORLDCUP!AD138,1,IF(WORLDCUP!AC138&lt;WORLDCUP!AD138,2,IF(AND(WORLDCUP!AC138=WORLDCUP!AD138,WORLDCUP!AC138&lt;&gt;"",WORLDCUP!AD138&lt;&gt;""),"X",0))),"|",WORLDCUP!AC138,"-",WORLDCUP!AD138)</f>
        <v>Marruecos-España·2|0-1</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Inglaterra-Argentina</v>
      </c>
      <c r="C233" s="325" t="str">
        <f ca="1">CONCATENATE(WORLDCUP!AA139,"-",WORLDCUP!AF139,"·",IF(WORLDCUP!AC139&gt;WORLDCUP!AD139,1,IF(WORLDCUP!AC139&lt;WORLDCUP!AD139,2,IF(AND(WORLDCUP!AC139=WORLDCUP!AD139,WORLDCUP!AC139&lt;&gt;"",WORLDCUP!AD139&lt;&gt;""),"X",0))),"|",WORLDCUP!AC139,"-",WORLDCUP!AD139)</f>
        <v>Inglaterra-Argentina·2|0-1</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Argentina</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España-Argentina</v>
      </c>
      <c r="C247" s="325" t="str">
        <f ca="1">CONCATENATE(WORLDCUP!AA144,"-",WORLDCUP!AF144,"·",IF(WORLDCUP!AC144&gt;WORLDCUP!AD144,1,IF(WORLDCUP!AC144&lt;WORLDCUP!AD144,2,IF(AND(WORLDCUP!AC144=WORLDCUP!AD144,WORLDCUP!AC144&lt;&gt;"",WORLDCUP!AD144&lt;&gt;""),"X",0))),"|",WORLDCUP!AC144,"-",WORLDCUP!AD144)</f>
        <v>España-Argentina·1|1-0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Argentina</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Kane</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Oyarzabal</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5625" style="3" customWidth="1"/>
    <col min="7" max="7" width="2.47265625" style="3" bestFit="1" customWidth="1"/>
    <col min="8" max="9" width="3.83984375" style="3" customWidth="1"/>
    <col min="10" max="10" width="4.4726562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5625" style="3" bestFit="1" customWidth="1"/>
    <col min="19" max="19" width="2.47265625" style="3" bestFit="1" customWidth="1"/>
    <col min="20" max="20" width="4.3125" style="3" bestFit="1" customWidth="1"/>
    <col min="21" max="22" width="3.68359375" style="3" customWidth="1"/>
    <col min="23" max="23" width="4.83984375" style="3" customWidth="1"/>
    <col min="24" max="24" width="4.3125" style="174" hidden="1" customWidth="1"/>
    <col min="25" max="25" width="2.83984375" style="9" customWidth="1"/>
    <col min="26" max="26" width="7.47265625" style="9" bestFit="1" customWidth="1"/>
    <col min="27" max="27" width="9.83984375" style="3" customWidth="1"/>
    <col min="28" max="29" width="4.3125" style="3" customWidth="1"/>
    <col min="30" max="30" width="2.83984375" style="9" customWidth="1"/>
    <col min="31" max="31" width="9.83984375" style="3" customWidth="1"/>
    <col min="32" max="33" width="4.3125" style="3" customWidth="1"/>
    <col min="34" max="34" width="2.83984375" style="9" customWidth="1"/>
    <col min="35" max="35" width="9.83984375" style="3" customWidth="1"/>
    <col min="36" max="37" width="4.3125" style="3" customWidth="1"/>
    <col min="38" max="38" width="2.83984375" style="9" customWidth="1"/>
    <col min="39" max="39" width="9.83984375" style="3" customWidth="1"/>
    <col min="40" max="41" width="4.3125" style="3" customWidth="1"/>
    <col min="42" max="42" width="2.83984375" style="9" customWidth="1"/>
    <col min="43" max="43" width="9.83984375" style="3" customWidth="1"/>
    <col min="44" max="45" width="4.3125" style="3" customWidth="1"/>
    <col min="46" max="46" width="2.83984375" style="9" customWidth="1"/>
    <col min="47" max="47" width="9.83984375" style="3" customWidth="1"/>
    <col min="48" max="49" width="4.3125" style="3" customWidth="1"/>
    <col min="50" max="50" width="4" style="3" bestFit="1" customWidth="1"/>
    <col min="51" max="51" width="3.3125" style="3" customWidth="1"/>
    <col min="52" max="54" width="7.83984375" style="3" customWidth="1"/>
    <col min="55" max="55" width="3.3125" style="3" customWidth="1"/>
    <col min="56" max="58" width="2.47265625" style="3" bestFit="1" customWidth="1"/>
    <col min="59" max="59" width="20.83984375" style="3" customWidth="1"/>
    <col min="60" max="67" width="4.83984375" style="3" customWidth="1"/>
    <col min="68" max="69" width="10.83984375" style="3" customWidth="1"/>
    <col min="70" max="16384" width="10.83984375" style="3" hidden="1"/>
  </cols>
  <sheetData>
    <row r="1" spans="1:67" ht="8.0500000000000007"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0</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4</v>
      </c>
      <c r="K4" s="418" t="str">
        <f ca="1">+INDEX(WORLDCUP!$AR$6:$AR$97,MATCH(L4,WORLDCUP!$AI$6:$AI$97,0))&amp;"-"&amp;INDEX(WORLDCUP!$AS$6:$AS$97,MATCH(L4,WORLDCUP!$AI$6:$AI$97,0))</f>
        <v>6-2</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0</v>
      </c>
      <c r="R4" s="413" t="str">
        <f ca="1">+MID(INDEX(WORLDCUP!$AF$4:$AF$144,MATCH(M4,WORLDCUP!$AH$4:$AH$147,0)),1,3)</f>
        <v>Nue</v>
      </c>
      <c r="S4" s="414">
        <v>1</v>
      </c>
      <c r="T4" s="415" t="str">
        <f ca="1">+MID(INDEX(WORLDCUP!$AL$6:$AL$97,MATCH(X4,WORLDCUP!$AI$6:$AI$97,0)),1,3)</f>
        <v>Bél</v>
      </c>
      <c r="U4" s="416">
        <f ca="1">+INDEX(WORLDCUP!$AM$6:$AM$97,MATCH(X4,WORLDCUP!$AI$6:$AI$97,0))</f>
        <v>7</v>
      </c>
      <c r="V4" s="417">
        <f ca="1">+INDEX(WORLDCUP!$AT$6:$AT$97,MATCH(X4,WORLDCUP!$AI$6:$AI$97,0))</f>
        <v>4</v>
      </c>
      <c r="W4" s="418" t="str">
        <f ca="1">+INDEX(WORLDCUP!$AR$6:$AR$97,MATCH(X4,WORLDCUP!$AI$6:$AI$97,0))&amp;"-"&amp;INDEX(WORLDCUP!$AS$6:$AS$97,MATCH(X4,WORLDCUP!$AI$6:$AI$97,0))</f>
        <v>5-1</v>
      </c>
      <c r="X4" s="169" t="s">
        <v>677</v>
      </c>
      <c r="Y4" s="169">
        <v>74</v>
      </c>
      <c r="Z4" s="392" t="s">
        <v>732</v>
      </c>
      <c r="AA4" s="393" t="str">
        <f ca="1">+MID(INDEX(WORLDCUP!$AF$101:$AF$144,MATCH(Y4,WORLDCUP!$Z$101:$Z$144,0)),1,IF(WORLDCUP!$H$113&lt;144,6,3))</f>
        <v>Par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Cor</v>
      </c>
      <c r="I5" s="34">
        <f ca="1">+INDEX(WORLDCUP!$AM$6:$AM$97,MATCH(L5,WORLDCUP!$AI$6:$AI$97,0))</f>
        <v>7</v>
      </c>
      <c r="J5" s="35">
        <f ca="1">+INDEX(WORLDCUP!$AT$6:$AT$97,MATCH(L5,WORLDCUP!$AI$6:$AI$97,0))</f>
        <v>3</v>
      </c>
      <c r="K5" s="39" t="str">
        <f ca="1">+INDEX(WORLDCUP!$AR$6:$AR$97,MATCH(L5,WORLDCUP!$AI$6:$AI$97,0))&amp;"-"&amp;INDEX(WORLDCUP!$AS$6:$AS$97,MATCH(L5,WORLDCUP!$AI$6:$AI$97,0))</f>
        <v>5-2</v>
      </c>
      <c r="L5" s="169" t="s">
        <v>656</v>
      </c>
      <c r="M5" s="169">
        <v>39</v>
      </c>
      <c r="N5" s="419"/>
      <c r="O5" s="411" t="str">
        <f ca="1">+MID(INDEX(WORLDCUP!$AA$4:$AA$144,MATCH(M5,WORLDCUP!$AH$4:$AH$147,0)),1,3)</f>
        <v>Bél</v>
      </c>
      <c r="P5" s="412">
        <f>IF(ISBLANK(INDEX(WORLDCUP!$AC$4:$AC$144,MATCH(M5,WORLDCUP!$AH$4:$AH$147,0))),"",INDEX(WORLDCUP!$AC$4:$AC$144,MATCH(M5,WORLDCUP!$AH$4:$AH$147,0)))</f>
        <v>1</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Irá</v>
      </c>
      <c r="U5" s="34">
        <f ca="1">+INDEX(WORLDCUP!$AM$6:$AM$97,MATCH(X5,WORLDCUP!$AI$6:$AI$97,0))</f>
        <v>5</v>
      </c>
      <c r="V5" s="35">
        <f ca="1">+INDEX(WORLDCUP!$AT$6:$AT$97,MATCH(X5,WORLDCUP!$AI$6:$AI$97,0))</f>
        <v>1</v>
      </c>
      <c r="W5" s="39" t="str">
        <f ca="1">+INDEX(WORLDCUP!$AR$6:$AR$97,MATCH(X5,WORLDCUP!$AI$6:$AI$97,0))&amp;"-"&amp;INDEX(WORLDCUP!$AS$6:$AS$97,MATCH(X5,WORLDCUP!$AI$6:$AI$97,0))</f>
        <v>3-2</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2</v>
      </c>
      <c r="E6" s="412">
        <f>IF(ISBLANK(INDEX(WORLDCUP!$AD$4:$AD$144,MATCH(A6,WORLDCUP!$AH$4:$AH$147,0))),"",INDEX(WORLDCUP!$AD$4:$AD$144,MATCH(A6,WORLDCUP!$AH$4:$AH$147,0)))</f>
        <v>2</v>
      </c>
      <c r="F6" s="413" t="str">
        <f ca="1">+MID(INDEX(WORLDCUP!$AF$4:$AF$144,MATCH(A6,WORLDCUP!$AH$4:$AH$147,0)),1,3)</f>
        <v>Cor</v>
      </c>
      <c r="G6" s="434">
        <v>3</v>
      </c>
      <c r="H6" s="435" t="str">
        <f ca="1">+MID(INDEX(WORLDCUP!$AL$6:$AL$97,MATCH(L6,WORLDCUP!$AI$6:$AI$97,0)),1,3)</f>
        <v>Rep</v>
      </c>
      <c r="I6" s="34">
        <f ca="1">+INDEX(WORLDCUP!$AM$6:$AM$97,MATCH(L6,WORLDCUP!$AI$6:$AI$97,0))</f>
        <v>1</v>
      </c>
      <c r="J6" s="35">
        <f ca="1">+INDEX(WORLDCUP!$AT$6:$AT$97,MATCH(L6,WORLDCUP!$AI$6:$AI$97,0))</f>
        <v>-3</v>
      </c>
      <c r="K6" s="39" t="str">
        <f ca="1">+INDEX(WORLDCUP!$AR$6:$AR$97,MATCH(L6,WORLDCUP!$AI$6:$AI$97,0))&amp;"-"&amp;INDEX(WORLDCUP!$AS$6:$AS$97,MATCH(L6,WORLDCUP!$AI$6:$AI$97,0))</f>
        <v>1-4</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1</v>
      </c>
      <c r="R6" s="413" t="str">
        <f ca="1">+MID(INDEX(WORLDCUP!$AF$4:$AF$144,MATCH(M6,WORLDCUP!$AH$4:$AH$147,0)),1,3)</f>
        <v>Egi</v>
      </c>
      <c r="S6" s="434">
        <v>3</v>
      </c>
      <c r="T6" s="435" t="str">
        <f ca="1">+MID(INDEX(WORLDCUP!$AL$6:$AL$97,MATCH(X6,WORLDCUP!$AI$6:$AI$97,0)),1,3)</f>
        <v>Egi</v>
      </c>
      <c r="U6" s="34">
        <f ca="1">+INDEX(WORLDCUP!$AM$6:$AM$97,MATCH(X6,WORLDCUP!$AI$6:$AI$97,0))</f>
        <v>4</v>
      </c>
      <c r="V6" s="35">
        <f ca="1">+INDEX(WORLDCUP!$AT$6:$AT$97,MATCH(X6,WORLDCUP!$AI$6:$AI$97,0))</f>
        <v>-1</v>
      </c>
      <c r="W6" s="39" t="str">
        <f ca="1">+INDEX(WORLDCUP!$AR$6:$AR$97,MATCH(X6,WORLDCUP!$AI$6:$AI$97,0))&amp;"-"&amp;INDEX(WORLDCUP!$AS$6:$AS$97,MATCH(X6,WORLDCUP!$AI$6:$AI$97,0))</f>
        <v>2-3</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0</v>
      </c>
      <c r="E7" s="412">
        <f>IF(ISBLANK(INDEX(WORLDCUP!$AD$4:$AD$144,MATCH(A7,WORLDCUP!$AH$4:$AH$147,0))),"",INDEX(WORLDCUP!$AD$4:$AD$144,MATCH(A7,WORLDCUP!$AH$4:$AH$147,0)))</f>
        <v>2</v>
      </c>
      <c r="F7" s="413" t="str">
        <f ca="1">+MID(INDEX(WORLDCUP!$AF$4:$AF$144,MATCH(A7,WORLDCUP!$AH$4:$AH$147,0)),1,3)</f>
        <v>Méx</v>
      </c>
      <c r="G7" s="434">
        <v>4</v>
      </c>
      <c r="H7" s="443" t="str">
        <f ca="1">+MID(INDEX(WORLDCUP!$AL$6:$AL$97,MATCH(L7,WORLDCUP!$AI$6:$AI$97,0)),1,3)</f>
        <v>Sud</v>
      </c>
      <c r="I7" s="444">
        <f ca="1">+INDEX(WORLDCUP!$AM$6:$AM$97,MATCH(L7,WORLDCUP!$AI$6:$AI$97,0))</f>
        <v>1</v>
      </c>
      <c r="J7" s="445">
        <f ca="1">+INDEX(WORLDCUP!$AT$6:$AT$97,MATCH(L7,WORLDCUP!$AI$6:$AI$97,0))</f>
        <v>-4</v>
      </c>
      <c r="K7" s="446" t="str">
        <f ca="1">+INDEX(WORLDCUP!$AR$6:$AR$97,MATCH(L7,WORLDCUP!$AI$6:$AI$97,0))&amp;"-"&amp;INDEX(WORLDCUP!$AS$6:$AS$97,MATCH(L7,WORLDCUP!$AI$6:$AI$97,0))</f>
        <v>1-5</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1</v>
      </c>
      <c r="R7" s="413" t="str">
        <f ca="1">+MID(INDEX(WORLDCUP!$AF$4:$AF$144,MATCH(M7,WORLDCUP!$AH$4:$AH$147,0)),1,3)</f>
        <v>Irá</v>
      </c>
      <c r="S7" s="434">
        <v>4</v>
      </c>
      <c r="T7" s="443" t="str">
        <f ca="1">+MID(INDEX(WORLDCUP!$AL$6:$AL$97,MATCH(X7,WORLDCUP!$AI$6:$AI$97,0)),1,3)</f>
        <v>Nue</v>
      </c>
      <c r="U7" s="444">
        <f ca="1">+INDEX(WORLDCUP!$AM$6:$AM$97,MATCH(X7,WORLDCUP!$AI$6:$AI$97,0))</f>
        <v>0</v>
      </c>
      <c r="V7" s="445">
        <f ca="1">+INDEX(WORLDCUP!$AT$6:$AT$97,MATCH(X7,WORLDCUP!$AI$6:$AI$97,0))</f>
        <v>-4</v>
      </c>
      <c r="W7" s="446" t="str">
        <f ca="1">+INDEX(WORLDCUP!$AR$6:$AR$97,MATCH(X7,WORLDCUP!$AI$6:$AI$97,0))&amp;"-"&amp;INDEX(WORLDCUP!$AS$6:$AS$97,MATCH(X7,WORLDCUP!$AI$6:$AI$97,0))</f>
        <v>0-4</v>
      </c>
      <c r="X7" s="169" t="s">
        <v>679</v>
      </c>
      <c r="Y7" s="169">
        <v>77</v>
      </c>
      <c r="Z7" s="392" t="s">
        <v>733</v>
      </c>
      <c r="AA7" s="447" t="str">
        <f ca="1">+MID(INDEX(WORLDCUP!$AF$101:$AF$144,MATCH(Y7,WORLDCUP!$Z$101:$Z$144,0)),1,IF(WORLDCUP!$H$113&lt;144,6,3))</f>
        <v>Jap</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0</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0</v>
      </c>
      <c r="BL7" s="432">
        <f ca="1">COUNTIF(Pool!$C$226:$C$229,Fixture!BG7)-BM7-BN7-BO7</f>
        <v>0</v>
      </c>
      <c r="BM7" s="430">
        <f ca="1">COUNTIF(Pool!$C$252,Fixture!BG7)</f>
        <v>0</v>
      </c>
      <c r="BN7" s="430">
        <f ca="1">COUNTIF(Pool!$C$251,Fixture!BG7)</f>
        <v>1</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0</v>
      </c>
      <c r="E8" s="455">
        <f>IF(ISBLANK(INDEX(WORLDCUP!$AD$4:$AD$144,MATCH(A8,WORLDCUP!$AH$4:$AH$147,0))),"",INDEX(WORLDCUP!$AD$4:$AD$144,MATCH(A8,WORLDCUP!$AH$4:$AH$147,0)))</f>
        <v>2</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2</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Mar</v>
      </c>
      <c r="AJ8" s="451">
        <f>+IF(ISBLANK(INDEX(WORLDCUP!$AD$101:$AD$144,MATCH(AH8,WORLDCUP!$Z$101:$Z$144,0))),"",INDEX(WORLDCUP!$AD$101:$AD$144,MATCH(AH8,WORLDCUP!$Z$101:$Z$144,0)))</f>
        <v>1</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Cor</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Bos</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Cor</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1</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1</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1</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9</v>
      </c>
      <c r="J12" s="417">
        <f ca="1">+INDEX(WORLDCUP!$AT$6:$AT$97,MATCH(L12,WORLDCUP!$AI$6:$AI$97,0))</f>
        <v>4</v>
      </c>
      <c r="K12" s="418" t="str">
        <f ca="1">+INDEX(WORLDCUP!$AR$6:$AR$97,MATCH(L12,WORLDCUP!$AI$6:$AI$97,0))&amp;"-"&amp;INDEX(WORLDCUP!$AS$6:$AS$97,MATCH(L12,WORLDCUP!$AI$6:$AI$97,0))</f>
        <v>6-2</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1</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5</v>
      </c>
      <c r="W12" s="418" t="str">
        <f ca="1">+INDEX(WORLDCUP!$AR$6:$AR$97,MATCH(X12,WORLDCUP!$AI$6:$AI$97,0))&amp;"-"&amp;INDEX(WORLDCUP!$AS$6:$AS$97,MATCH(X12,WORLDCUP!$AI$6:$AI$97,0))</f>
        <v>6-1</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1</v>
      </c>
      <c r="BK12" s="432">
        <f ca="1">COUNTIF(Pool!$C$210:$C$217,Fixture!BG12)-BL12-BM12-BN12-BO12</f>
        <v>0</v>
      </c>
      <c r="BL12" s="432">
        <f ca="1">COUNTIF(Pool!$C$226:$C$229,Fixture!BG12)-BM12-BN12-BO12</f>
        <v>0</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1</v>
      </c>
      <c r="F13" s="413" t="str">
        <f ca="1">+MID(INDEX(WORLDCUP!$AF$4:$AF$144,MATCH(A13,WORLDCUP!$AH$4:$AH$147,0)),1,3)</f>
        <v>Bos</v>
      </c>
      <c r="G13" s="434">
        <v>2</v>
      </c>
      <c r="H13" s="435" t="str">
        <f ca="1">+MID(INDEX(WORLDCUP!$AL$6:$AL$97,MATCH(L13,WORLDCUP!$AI$6:$AI$97,0)),1,3)</f>
        <v>Bos</v>
      </c>
      <c r="I13" s="34">
        <f ca="1">+INDEX(WORLDCUP!$AM$6:$AM$97,MATCH(L13,WORLDCUP!$AI$6:$AI$97,0))</f>
        <v>4</v>
      </c>
      <c r="J13" s="35">
        <f ca="1">+INDEX(WORLDCUP!$AT$6:$AT$97,MATCH(L13,WORLDCUP!$AI$6:$AI$97,0))</f>
        <v>1</v>
      </c>
      <c r="K13" s="39" t="str">
        <f ca="1">+INDEX(WORLDCUP!$AR$6:$AR$97,MATCH(L13,WORLDCUP!$AI$6:$AI$97,0))&amp;"-"&amp;INDEX(WORLDCUP!$AS$6:$AS$97,MATCH(L13,WORLDCUP!$AI$6:$AI$97,0))</f>
        <v>4-3</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2</v>
      </c>
      <c r="W13" s="39" t="str">
        <f ca="1">+INDEX(WORLDCUP!$AR$6:$AR$97,MATCH(X13,WORLDCUP!$AI$6:$AI$97,0))&amp;"-"&amp;INDEX(WORLDCUP!$AS$6:$AS$97,MATCH(X13,WORLDCUP!$AI$6:$AI$97,0))</f>
        <v>3-1</v>
      </c>
      <c r="X13" s="169" t="s">
        <v>681</v>
      </c>
      <c r="Y13" s="169">
        <v>75</v>
      </c>
      <c r="Z13" s="392" t="s">
        <v>666</v>
      </c>
      <c r="AA13" s="447" t="str">
        <f ca="1">+MID(INDEX(WORLDCUP!$AF$101:$AF$144,MATCH(Y13,WORLDCUP!$Z$101:$Z$144,0)),1,3)</f>
        <v>Mar</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Mar</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1</v>
      </c>
      <c r="E14" s="412">
        <f>IF(ISBLANK(INDEX(WORLDCUP!$AD$4:$AD$144,MATCH(A14,WORLDCUP!$AH$4:$AH$147,0))),"",INDEX(WORLDCUP!$AD$4:$AD$144,MATCH(A14,WORLDCUP!$AH$4:$AH$147,0)))</f>
        <v>0</v>
      </c>
      <c r="F14" s="413" t="str">
        <f ca="1">+MID(INDEX(WORLDCUP!$AF$4:$AF$144,MATCH(A14,WORLDCUP!$AH$4:$AH$147,0)),1,3)</f>
        <v>Cat</v>
      </c>
      <c r="G14" s="434">
        <v>3</v>
      </c>
      <c r="H14" s="435" t="str">
        <f ca="1">+MID(INDEX(WORLDCUP!$AL$6:$AL$97,MATCH(L14,WORLDCUP!$AI$6:$AI$97,0)),1,3)</f>
        <v>Can</v>
      </c>
      <c r="I14" s="34">
        <f ca="1">+INDEX(WORLDCUP!$AM$6:$AM$97,MATCH(L14,WORLDCUP!$AI$6:$AI$97,0))</f>
        <v>4</v>
      </c>
      <c r="J14" s="35">
        <f ca="1">+INDEX(WORLDCUP!$AT$6:$AT$97,MATCH(L14,WORLDCUP!$AI$6:$AI$97,0))</f>
        <v>0</v>
      </c>
      <c r="K14" s="39" t="str">
        <f ca="1">+INDEX(WORLDCUP!$AR$6:$AR$97,MATCH(L14,WORLDCUP!$AI$6:$AI$97,0))&amp;"-"&amp;INDEX(WORLDCUP!$AS$6:$AS$97,MATCH(L14,WORLDCUP!$AI$6:$AI$97,0))</f>
        <v>3-3</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1</v>
      </c>
      <c r="V14" s="35">
        <f ca="1">+INDEX(WORLDCUP!$AT$6:$AT$97,MATCH(X14,WORLDCUP!$AI$6:$AI$97,0))</f>
        <v>-2</v>
      </c>
      <c r="W14" s="39" t="str">
        <f ca="1">+INDEX(WORLDCUP!$AR$6:$AR$97,MATCH(X14,WORLDCUP!$AI$6:$AI$97,0))&amp;"-"&amp;INDEX(WORLDCUP!$AS$6:$AS$97,MATCH(X14,WORLDCUP!$AI$6:$AI$97,0))</f>
        <v>1-3</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2</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Cat</v>
      </c>
      <c r="I15" s="444">
        <f ca="1">+INDEX(WORLDCUP!$AM$6:$AM$97,MATCH(L15,WORLDCUP!$AI$6:$AI$97,0))</f>
        <v>0</v>
      </c>
      <c r="J15" s="445">
        <f ca="1">+INDEX(WORLDCUP!$AT$6:$AT$97,MATCH(L15,WORLDCUP!$AI$6:$AI$97,0))</f>
        <v>-5</v>
      </c>
      <c r="K15" s="446" t="str">
        <f ca="1">+INDEX(WORLDCUP!$AR$6:$AR$97,MATCH(L15,WORLDCUP!$AI$6:$AI$97,0))&amp;"-"&amp;INDEX(WORLDCUP!$AS$6:$AS$97,MATCH(L15,WORLDCUP!$AI$6:$AI$97,0))</f>
        <v>0-5</v>
      </c>
      <c r="L15" s="169" t="s">
        <v>660</v>
      </c>
      <c r="M15" s="169">
        <v>65</v>
      </c>
      <c r="N15" s="472"/>
      <c r="O15" s="411" t="str">
        <f ca="1">+MID(INDEX(WORLDCUP!$AA$4:$AA$144,MATCH(M15,WORLDCUP!$AH$4:$AH$147,0)),1,3)</f>
        <v>Cab</v>
      </c>
      <c r="P15" s="412">
        <f>IF(ISBLANK(INDEX(WORLDCUP!$AC$4:$AC$144,MATCH(M15,WORLDCUP!$AH$4:$AH$147,0))),"",INDEX(WORLDCUP!$AC$4:$AC$144,MATCH(M15,WORLDCUP!$AH$4:$AH$147,0)))</f>
        <v>0</v>
      </c>
      <c r="Q15" s="412">
        <f>IF(ISBLANK(INDEX(WORLDCUP!$AD$4:$AD$144,MATCH(M15,WORLDCUP!$AH$4:$AH$147,0))),"",INDEX(WORLDCUP!$AD$4:$AD$144,MATCH(M15,WORLDCUP!$AH$4:$AH$147,0)))</f>
        <v>0</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-5</v>
      </c>
      <c r="W15" s="446" t="str">
        <f ca="1">+INDEX(WORLDCUP!$AR$6:$AR$97,MATCH(X15,WORLDCUP!$AI$6:$AI$97,0))&amp;"-"&amp;INDEX(WORLDCUP!$AS$6:$AS$97,MATCH(X15,WORLDCUP!$AI$6:$AI$97,0))</f>
        <v>0-5</v>
      </c>
      <c r="X15" s="169" t="s">
        <v>682</v>
      </c>
      <c r="Y15" s="169">
        <v>83</v>
      </c>
      <c r="Z15" s="392" t="s">
        <v>690</v>
      </c>
      <c r="AA15" s="393" t="str">
        <f ca="1">+MID(INDEX(WORLDCUP!$AA$101:$AA$144,MATCH(Y15,WORLDCUP!$Z$101:$Z$144,0)),1,3)</f>
        <v>Col</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2</v>
      </c>
      <c r="E16" s="455">
        <f>IF(ISBLANK(INDEX(WORLDCUP!$AD$4:$AD$144,MATCH(A16,WORLDCUP!$AH$4:$AH$147,0))),"",INDEX(WORLDCUP!$AD$4:$AD$144,MATCH(A16,WORLDCUP!$AH$4:$AH$147,0)))</f>
        <v>0</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0</v>
      </c>
      <c r="Q16" s="455">
        <f>IF(ISBLANK(INDEX(WORLDCUP!$AD$4:$AD$144,MATCH(M16,WORLDCUP!$AH$4:$AH$147,0))),"",INDEX(WORLDCUP!$AD$4:$AD$144,MATCH(M16,WORLDCUP!$AH$4:$AH$147,0)))</f>
        <v>1</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0</v>
      </c>
      <c r="AC16" s="421" t="str">
        <f>+IF(ISBLANK(INDEX(WORLDCUP!$AE$101:$AE$144,MATCH(Y16,WORLDCUP!$Z$101:$Z$144,0))),"","( "&amp;INDEX(WORLDCUP!$AE$101:$AE$144,MATCH(Y16,WORLDCUP!$Z$101:$Z$144,0))&amp;" )")</f>
        <v/>
      </c>
      <c r="AD16" s="422">
        <v>93</v>
      </c>
      <c r="AE16" s="423" t="str">
        <f ca="1">+MID(INDEX(WORLDCUP!$AA$101:$AA$144,MATCH(AD16,WORLDCUP!$Z$101:$Z$144,0)),1,3)</f>
        <v>Col</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0</v>
      </c>
      <c r="BJ16" s="431">
        <f ca="1">COUNTIF(Pool!$C$182:$C$197,Fixture!BG16)-BK16-BL16-BM16-BN16-BO16</f>
        <v>1</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0</v>
      </c>
      <c r="BJ17" s="431">
        <f ca="1">COUNTIF(Pool!$C$182:$C$197,Fixture!BG17)-BK17-BL17-BM17-BN17-BO17</f>
        <v>1</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1</v>
      </c>
      <c r="E19" s="385">
        <f>IF(ISBLANK(INDEX(WORLDCUP!$AD$4:$AD$144,MATCH(A19,WORLDCUP!$AH$4:$AH$147,0))),"",INDEX(WORLDCUP!$AD$4:$AD$144,MATCH(A19,WORLDCUP!$AH$4:$AH$147,0)))</f>
        <v>0</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3</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5</v>
      </c>
      <c r="K20" s="418" t="str">
        <f ca="1">+INDEX(WORLDCUP!$AR$6:$AR$97,MATCH(L20,WORLDCUP!$AI$6:$AI$97,0))&amp;"-"&amp;INDEX(WORLDCUP!$AS$6:$AS$97,MATCH(L20,WORLDCUP!$AI$6:$AI$97,0))</f>
        <v>6-1</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2</v>
      </c>
      <c r="R20" s="413" t="str">
        <f ca="1">+MID(INDEX(WORLDCUP!$AF$4:$AF$144,MATCH(M20,WORLDCUP!$AH$4:$AH$147,0)),1,3)</f>
        <v>Nor</v>
      </c>
      <c r="S20" s="414">
        <v>1</v>
      </c>
      <c r="T20" s="415" t="str">
        <f ca="1">+MID(INDEX(WORLDCUP!$AL$6:$AL$97,MATCH(X20,WORLDCUP!$AI$6:$AI$97,0)),1,3)</f>
        <v>Fra</v>
      </c>
      <c r="U20" s="416">
        <f ca="1">+INDEX(WORLDCUP!$AM$6:$AM$97,MATCH(X20,WORLDCUP!$AI$6:$AI$97,0))</f>
        <v>9</v>
      </c>
      <c r="V20" s="417">
        <f ca="1">+INDEX(WORLDCUP!$AT$6:$AT$97,MATCH(X20,WORLDCUP!$AI$6:$AI$97,0))</f>
        <v>7</v>
      </c>
      <c r="W20" s="418" t="str">
        <f ca="1">+INDEX(WORLDCUP!$AR$6:$AR$97,MATCH(X20,WORLDCUP!$AI$6:$AI$97,0))&amp;"-"&amp;INDEX(WORLDCUP!$AS$6:$AS$97,MATCH(X20,WORLDCUP!$AI$6:$AI$97,0))</f>
        <v>9-2</v>
      </c>
      <c r="X20" s="169" t="s">
        <v>683</v>
      </c>
      <c r="Y20" s="169"/>
      <c r="Z20" s="392"/>
      <c r="AA20" s="461"/>
      <c r="AB20" s="461"/>
      <c r="AC20" s="461"/>
      <c r="AD20" s="169"/>
      <c r="AE20" s="396"/>
      <c r="AF20" s="396"/>
      <c r="AG20" s="442"/>
      <c r="AH20" s="169">
        <v>98</v>
      </c>
      <c r="AI20" s="450" t="str">
        <f ca="1">+MID(INDEX(WORLDCUP!$AF$101:$AF$144,MATCH(AH20,WORLDCUP!$Z$101:$Z$144,0)),1,3)</f>
        <v>Tur</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1</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2</v>
      </c>
      <c r="K21" s="39" t="str">
        <f ca="1">+INDEX(WORLDCUP!$AR$6:$AR$97,MATCH(L21,WORLDCUP!$AI$6:$AI$97,0))&amp;"-"&amp;INDEX(WORLDCUP!$AS$6:$AS$97,MATCH(L21,WORLDCUP!$AI$6:$AI$97,0))</f>
        <v>3-1</v>
      </c>
      <c r="L21" s="169" t="s">
        <v>666</v>
      </c>
      <c r="M21" s="169">
        <v>42</v>
      </c>
      <c r="N21" s="489"/>
      <c r="O21" s="411" t="str">
        <f ca="1">+MID(INDEX(WORLDCUP!$AA$4:$AA$144,MATCH(M21,WORLDCUP!$AH$4:$AH$147,0)),1,3)</f>
        <v>Fra</v>
      </c>
      <c r="P21" s="412">
        <f>IF(ISBLANK(INDEX(WORLDCUP!$AC$4:$AC$144,MATCH(M21,WORLDCUP!$AH$4:$AH$147,0))),"",INDEX(WORLDCUP!$AC$4:$AC$144,MATCH(M21,WORLDCUP!$AH$4:$AH$147,0)))</f>
        <v>4</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6</v>
      </c>
      <c r="V21" s="35">
        <f ca="1">+INDEX(WORLDCUP!$AT$6:$AT$97,MATCH(X21,WORLDCUP!$AI$6:$AI$97,0))</f>
        <v>2</v>
      </c>
      <c r="W21" s="39" t="str">
        <f ca="1">+INDEX(WORLDCUP!$AR$6:$AR$97,MATCH(X21,WORLDCUP!$AI$6:$AI$97,0))&amp;"-"&amp;INDEX(WORLDCUP!$AS$6:$AS$97,MATCH(X21,WORLDCUP!$AI$6:$AI$97,0))</f>
        <v>5-3</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3</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0</v>
      </c>
      <c r="K22" s="39" t="str">
        <f ca="1">+INDEX(WORLDCUP!$AR$6:$AR$97,MATCH(L22,WORLDCUP!$AI$6:$AI$97,0))&amp;"-"&amp;INDEX(WORLDCUP!$AS$6:$AS$97,MATCH(L22,WORLDCUP!$AI$6:$AI$97,0))</f>
        <v>3-3</v>
      </c>
      <c r="L22" s="169" t="s">
        <v>91</v>
      </c>
      <c r="M22" s="169">
        <v>41</v>
      </c>
      <c r="N22" s="489"/>
      <c r="O22" s="411" t="str">
        <f ca="1">+MID(INDEX(WORLDCUP!$AA$4:$AA$144,MATCH(M22,WORLDCUP!$AH$4:$AH$147,0)),1,3)</f>
        <v>Nor</v>
      </c>
      <c r="P22" s="412">
        <f>IF(ISBLANK(INDEX(WORLDCUP!$AC$4:$AC$144,MATCH(M22,WORLDCUP!$AH$4:$AH$147,0))),"",INDEX(WORLDCUP!$AC$4:$AC$144,MATCH(M22,WORLDCUP!$AH$4:$AH$147,0)))</f>
        <v>2</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1</v>
      </c>
      <c r="V22" s="35">
        <f ca="1">+INDEX(WORLDCUP!$AT$6:$AT$97,MATCH(X22,WORLDCUP!$AI$6:$AI$97,0))</f>
        <v>-3</v>
      </c>
      <c r="W22" s="39" t="str">
        <f ca="1">+INDEX(WORLDCUP!$AR$6:$AR$97,MATCH(X22,WORLDCUP!$AI$6:$AI$97,0))&amp;"-"&amp;INDEX(WORLDCUP!$AS$6:$AS$97,MATCH(X22,WORLDCUP!$AI$6:$AI$97,0))</f>
        <v>3-6</v>
      </c>
      <c r="X22" s="169" t="s">
        <v>449</v>
      </c>
      <c r="Y22" s="169">
        <v>81</v>
      </c>
      <c r="Z22" s="392" t="s">
        <v>736</v>
      </c>
      <c r="AA22" s="393" t="str">
        <f ca="1">+MID(INDEX(WORLDCUP!$AF$101:$AF$144,MATCH(Y22,WORLDCUP!$Z$101:$Z$144,0)),1,IF(WORLDCUP!$H$113&lt;144,6,3))</f>
        <v>Can</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-7</v>
      </c>
      <c r="K23" s="446" t="str">
        <f ca="1">+INDEX(WORLDCUP!$AR$6:$AR$97,MATCH(L23,WORLDCUP!$AI$6:$AI$97,0))&amp;"-"&amp;INDEX(WORLDCUP!$AS$6:$AS$97,MATCH(L23,WORLDCUP!$AI$6:$AI$97,0))</f>
        <v>0-7</v>
      </c>
      <c r="L23" s="169" t="s">
        <v>667</v>
      </c>
      <c r="M23" s="169">
        <v>61</v>
      </c>
      <c r="N23" s="489"/>
      <c r="O23" s="411" t="str">
        <f ca="1">+MID(INDEX(WORLDCUP!$AA$4:$AA$144,MATCH(M23,WORLDCUP!$AH$4:$AH$147,0)),1,3)</f>
        <v>Nor</v>
      </c>
      <c r="P23" s="412">
        <f>IF(ISBLANK(INDEX(WORLDCUP!$AC$4:$AC$144,MATCH(M23,WORLDCUP!$AH$4:$AH$147,0))),"",INDEX(WORLDCUP!$AC$4:$AC$144,MATCH(M23,WORLDCUP!$AH$4:$AH$147,0)))</f>
        <v>1</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1</v>
      </c>
      <c r="V23" s="445">
        <f ca="1">+INDEX(WORLDCUP!$AT$6:$AT$97,MATCH(X23,WORLDCUP!$AI$6:$AI$97,0))</f>
        <v>-6</v>
      </c>
      <c r="W23" s="446" t="str">
        <f ca="1">+INDEX(WORLDCUP!$AR$6:$AR$97,MATCH(X23,WORLDCUP!$AI$6:$AI$97,0))&amp;"-"&amp;INDEX(WORLDCUP!$AS$6:$AS$97,MATCH(X23,WORLDCUP!$AI$6:$AI$97,0))</f>
        <v>1-7</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0</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Argentina</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2</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Arg</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Arge</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1</v>
      </c>
      <c r="BL26" s="432">
        <f ca="1">COUNTIF(Pool!$C$226:$C$229,Fixture!BG26)-BM26-BN26-BO26</f>
        <v>0</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1</v>
      </c>
      <c r="E27" s="385">
        <f>IF(ISBLANK(INDEX(WORLDCUP!$AD$4:$AD$144,MATCH(A27,WORLDCUP!$AH$4:$AH$147,0))),"",INDEX(WORLDCUP!$AD$4:$AD$144,MATCH(A27,WORLDCUP!$AH$4:$AH$147,0)))</f>
        <v>1</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4</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3</v>
      </c>
      <c r="F28" s="413" t="str">
        <f ca="1">+MID(INDEX(WORLDCUP!$AF$4:$AF$144,MATCH(A28,WORLDCUP!$AH$4:$AH$147,0)),1,3)</f>
        <v>Tur</v>
      </c>
      <c r="G28" s="414">
        <v>1</v>
      </c>
      <c r="H28" s="415" t="str">
        <f ca="1">+MID(INDEX(WORLDCUP!$AL$6:$AL$97,MATCH(L28,WORLDCUP!$AI$6:$AI$97,0)),1,3)</f>
        <v>Tur</v>
      </c>
      <c r="I28" s="416">
        <f ca="1">+INDEX(WORLDCUP!$AM$6:$AM$97,MATCH(L28,WORLDCUP!$AI$6:$AI$97,0))</f>
        <v>9</v>
      </c>
      <c r="J28" s="417">
        <f ca="1">+INDEX(WORLDCUP!$AT$6:$AT$97,MATCH(L28,WORLDCUP!$AI$6:$AI$97,0))</f>
        <v>6</v>
      </c>
      <c r="K28" s="418" t="str">
        <f ca="1">+INDEX(WORLDCUP!$AR$6:$AR$97,MATCH(L28,WORLDCUP!$AI$6:$AI$97,0))&amp;"-"&amp;INDEX(WORLDCUP!$AS$6:$AS$97,MATCH(L28,WORLDCUP!$AI$6:$AI$97,0))</f>
        <v>8-2</v>
      </c>
      <c r="L28" s="169" t="s">
        <v>668</v>
      </c>
      <c r="M28" s="169">
        <v>20</v>
      </c>
      <c r="N28" s="512"/>
      <c r="O28" s="411" t="str">
        <f ca="1">+MID(INDEX(WORLDCUP!$AA$4:$AA$144,MATCH(M28,WORLDCUP!$AH$4:$AH$147,0)),1,3)</f>
        <v>Aus</v>
      </c>
      <c r="P28" s="412">
        <f>IF(ISBLANK(INDEX(WORLDCUP!$AC$4:$AC$144,MATCH(M28,WORLDCUP!$AH$4:$AH$147,0))),"",INDEX(WORLDCUP!$AC$4:$AC$144,MATCH(M28,WORLDCUP!$AH$4:$AH$147,0)))</f>
        <v>3</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9</v>
      </c>
      <c r="W28" s="418" t="str">
        <f ca="1">+INDEX(WORLDCUP!$AR$6:$AR$97,MATCH(X28,WORLDCUP!$AI$6:$AI$97,0))&amp;"-"&amp;INDEX(WORLDCUP!$AS$6:$AS$97,MATCH(X28,WORLDCUP!$AI$6:$AI$97,0))</f>
        <v>9-0</v>
      </c>
      <c r="X28" s="169" t="s">
        <v>686</v>
      </c>
      <c r="Y28" s="169">
        <v>76</v>
      </c>
      <c r="Z28" s="392" t="s">
        <v>675</v>
      </c>
      <c r="AA28" s="393" t="str">
        <f ca="1">+MID(INDEX(WORLDCUP!$AF$101:$AF$144,MATCH(Y28,WORLDCUP!$Z$101:$Z$144,0)),1,3)</f>
        <v>Sue</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0</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0</v>
      </c>
      <c r="F29" s="413" t="str">
        <f ca="1">+MID(INDEX(WORLDCUP!$AF$4:$AF$144,MATCH(A29,WORLDCUP!$AH$4:$AH$147,0)),1,3)</f>
        <v>Aus</v>
      </c>
      <c r="G29" s="434">
        <v>2</v>
      </c>
      <c r="H29" s="435" t="str">
        <f ca="1">+MID(INDEX(WORLDCUP!$AL$6:$AL$97,MATCH(L29,WORLDCUP!$AI$6:$AI$97,0)),1,3)</f>
        <v>Est</v>
      </c>
      <c r="I29" s="34">
        <f ca="1">+INDEX(WORLDCUP!$AM$6:$AM$97,MATCH(L29,WORLDCUP!$AI$6:$AI$97,0))</f>
        <v>4</v>
      </c>
      <c r="J29" s="35">
        <f ca="1">+INDEX(WORLDCUP!$AT$6:$AT$97,MATCH(L29,WORLDCUP!$AI$6:$AI$97,0))</f>
        <v>-1</v>
      </c>
      <c r="K29" s="39" t="str">
        <f ca="1">+INDEX(WORLDCUP!$AR$6:$AR$97,MATCH(L29,WORLDCUP!$AI$6:$AI$97,0))&amp;"-"&amp;INDEX(WORLDCUP!$AS$6:$AS$97,MATCH(L29,WORLDCUP!$AI$6:$AI$97,0))</f>
        <v>3-4</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0</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1</v>
      </c>
      <c r="W29" s="39" t="str">
        <f ca="1">+INDEX(WORLDCUP!$AR$6:$AR$97,MATCH(X29,WORLDCUP!$AI$6:$AI$97,0))&amp;"-"&amp;INDEX(WORLDCUP!$AS$6:$AS$97,MATCH(X29,WORLDCUP!$AI$6:$AI$97,0))</f>
        <v>4-3</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1</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0</v>
      </c>
      <c r="BL29" s="432">
        <f ca="1">COUNTIF(Pool!$C$226:$C$229,Fixture!BG29)-BM29-BN29-BO29</f>
        <v>1</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2</v>
      </c>
      <c r="E30" s="412">
        <f>IF(ISBLANK(INDEX(WORLDCUP!$AD$4:$AD$144,MATCH(A30,WORLDCUP!$AH$4:$AH$147,0))),"",INDEX(WORLDCUP!$AD$4:$AD$144,MATCH(A30,WORLDCUP!$AH$4:$AH$147,0)))</f>
        <v>0</v>
      </c>
      <c r="F30" s="413" t="str">
        <f ca="1">+MID(INDEX(WORLDCUP!$AF$4:$AF$144,MATCH(A30,WORLDCUP!$AH$4:$AH$147,0)),1,3)</f>
        <v>Par</v>
      </c>
      <c r="G30" s="434">
        <v>3</v>
      </c>
      <c r="H30" s="435" t="str">
        <f ca="1">+MID(INDEX(WORLDCUP!$AL$6:$AL$97,MATCH(L30,WORLDCUP!$AI$6:$AI$97,0)),1,3)</f>
        <v>Par</v>
      </c>
      <c r="I30" s="34">
        <f ca="1">+INDEX(WORLDCUP!$AM$6:$AM$97,MATCH(L30,WORLDCUP!$AI$6:$AI$97,0))</f>
        <v>4</v>
      </c>
      <c r="J30" s="35">
        <f ca="1">+INDEX(WORLDCUP!$AT$6:$AT$97,MATCH(L30,WORLDCUP!$AI$6:$AI$97,0))</f>
        <v>-1</v>
      </c>
      <c r="K30" s="39" t="str">
        <f ca="1">+INDEX(WORLDCUP!$AR$6:$AR$97,MATCH(L30,WORLDCUP!$AI$6:$AI$97,0))&amp;"-"&amp;INDEX(WORLDCUP!$AS$6:$AS$97,MATCH(L30,WORLDCUP!$AI$6:$AI$97,0))</f>
        <v>3-4</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4</v>
      </c>
      <c r="V30" s="35">
        <f ca="1">+INDEX(WORLDCUP!$AT$6:$AT$97,MATCH(X30,WORLDCUP!$AI$6:$AI$97,0))</f>
        <v>-2</v>
      </c>
      <c r="W30" s="39" t="str">
        <f ca="1">+INDEX(WORLDCUP!$AR$6:$AR$97,MATCH(X30,WORLDCUP!$AI$6:$AI$97,0))&amp;"-"&amp;INDEX(WORLDCUP!$AS$6:$AS$97,MATCH(X30,WORLDCUP!$AI$6:$AI$97,0))</f>
        <v>3-5</v>
      </c>
      <c r="X30" s="169" t="s">
        <v>450</v>
      </c>
      <c r="Y30" s="169">
        <v>78</v>
      </c>
      <c r="Z30" s="392" t="s">
        <v>672</v>
      </c>
      <c r="AA30" s="393" t="str">
        <f ca="1">+MID(INDEX(WORLDCUP!$AA$101:$AA$144,MATCH(Y30,WORLDCUP!$Z$101:$Z$144,0)),1,3)</f>
        <v>Ecu</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3</v>
      </c>
      <c r="E31" s="412">
        <f>IF(ISBLANK(INDEX(WORLDCUP!$AD$4:$AD$144,MATCH(A31,WORLDCUP!$AH$4:$AH$147,0))),"",INDEX(WORLDCUP!$AD$4:$AD$144,MATCH(A31,WORLDCUP!$AH$4:$AH$147,0)))</f>
        <v>1</v>
      </c>
      <c r="F31" s="413" t="str">
        <f ca="1">+MID(INDEX(WORLDCUP!$AF$4:$AF$144,MATCH(A31,WORLDCUP!$AH$4:$AH$147,0)),1,3)</f>
        <v>Est</v>
      </c>
      <c r="G31" s="434">
        <v>4</v>
      </c>
      <c r="H31" s="443" t="str">
        <f ca="1">+MID(INDEX(WORLDCUP!$AL$6:$AL$97,MATCH(L31,WORLDCUP!$AI$6:$AI$97,0)),1,3)</f>
        <v>Aus</v>
      </c>
      <c r="I31" s="444">
        <f ca="1">+INDEX(WORLDCUP!$AM$6:$AM$97,MATCH(L31,WORLDCUP!$AI$6:$AI$97,0))</f>
        <v>0</v>
      </c>
      <c r="J31" s="445">
        <f ca="1">+INDEX(WORLDCUP!$AT$6:$AT$97,MATCH(L31,WORLDCUP!$AI$6:$AI$97,0))</f>
        <v>-4</v>
      </c>
      <c r="K31" s="446" t="str">
        <f ca="1">+INDEX(WORLDCUP!$AR$6:$AR$97,MATCH(L31,WORLDCUP!$AI$6:$AI$97,0))&amp;"-"&amp;INDEX(WORLDCUP!$AS$6:$AS$97,MATCH(L31,WORLDCUP!$AI$6:$AI$97,0))</f>
        <v>2-6</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-8</v>
      </c>
      <c r="W31" s="446" t="str">
        <f ca="1">+INDEX(WORLDCUP!$AR$6:$AR$97,MATCH(X31,WORLDCUP!$AI$6:$AI$97,0))&amp;"-"&amp;INDEX(WORLDCUP!$AS$6:$AS$97,MATCH(X31,WORLDCUP!$AI$6:$AI$97,0))</f>
        <v>0-8</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Nor</v>
      </c>
      <c r="AJ31" s="451">
        <f>+IF(ISBLANK(INDEX(WORLDCUP!$AC$101:$AC$144,MATCH(AH31,WORLDCUP!$Z$101:$Z$144,0))),"",INDEX(WORLDCUP!$AC$101:$AC$144,MATCH(AH31,WORLDCUP!$Z$101:$Z$144,0)))</f>
        <v>0</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1</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0</v>
      </c>
      <c r="BL34" s="432">
        <f ca="1">COUNTIF(Pool!$C$226:$C$229,Fixture!BG34)-BM34-BN34-BO34</f>
        <v>1</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5</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8-1</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7</v>
      </c>
      <c r="V36" s="417">
        <f ca="1">+INDEX(WORLDCUP!$AT$6:$AT$97,MATCH(X36,WORLDCUP!$AI$6:$AI$97,0))</f>
        <v>8</v>
      </c>
      <c r="W36" s="418" t="str">
        <f ca="1">+INDEX(WORLDCUP!$AR$6:$AR$97,MATCH(X36,WORLDCUP!$AI$6:$AI$97,0))&amp;"-"&amp;INDEX(WORLDCUP!$AS$6:$AS$97,MATCH(X36,WORLDCUP!$AI$6:$AI$97,0))</f>
        <v>10-2</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0</v>
      </c>
      <c r="BK36" s="432">
        <f ca="1">COUNTIF(Pool!$C$210:$C$217,Fixture!BG36)-BL36-BM36-BN36-BO36</f>
        <v>1</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1</v>
      </c>
      <c r="K37" s="39" t="str">
        <f ca="1">+INDEX(WORLDCUP!$AR$6:$AR$97,MATCH(L37,WORLDCUP!$AI$6:$AI$97,0))&amp;"-"&amp;INDEX(WORLDCUP!$AS$6:$AS$97,MATCH(L37,WORLDCUP!$AI$6:$AI$97,0))</f>
        <v>4-3</v>
      </c>
      <c r="L37" s="169" t="s">
        <v>672</v>
      </c>
      <c r="M37" s="169">
        <v>47</v>
      </c>
      <c r="N37" s="528"/>
      <c r="O37" s="411" t="str">
        <f ca="1">+MID(INDEX(WORLDCUP!$AA$4:$AA$144,MATCH(M37,WORLDCUP!$AH$4:$AH$147,0)),1,3)</f>
        <v>Por</v>
      </c>
      <c r="P37" s="412">
        <f>IF(ISBLANK(INDEX(WORLDCUP!$AC$4:$AC$144,MATCH(M37,WORLDCUP!$AH$4:$AH$147,0))),"",INDEX(WORLDCUP!$AC$4:$AC$144,MATCH(M37,WORLDCUP!$AH$4:$AH$147,0)))</f>
        <v>3</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7</v>
      </c>
      <c r="V37" s="35">
        <f ca="1">+INDEX(WORLDCUP!$AT$6:$AT$97,MATCH(X37,WORLDCUP!$AI$6:$AI$97,0))</f>
        <v>5</v>
      </c>
      <c r="W37" s="39" t="str">
        <f ca="1">+INDEX(WORLDCUP!$AR$6:$AR$97,MATCH(X37,WORLDCUP!$AI$6:$AI$97,0))&amp;"-"&amp;INDEX(WORLDCUP!$AS$6:$AS$97,MATCH(X37,WORLDCUP!$AI$6:$AI$97,0))</f>
        <v>7-2</v>
      </c>
      <c r="X37" s="169" t="s">
        <v>690</v>
      </c>
      <c r="Y37" s="169">
        <v>80</v>
      </c>
      <c r="Z37" s="392" t="s">
        <v>735</v>
      </c>
      <c r="AA37" s="447" t="str">
        <f ca="1">+MID(INDEX(WORLDCUP!$AF$101:$AF$144,MATCH(Y37,WORLDCUP!$Z$101:$Z$144,0)),1,IF(WORLDCUP!$H$113&lt;144,6,3))</f>
        <v>Uzb</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Ing</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1</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3</v>
      </c>
      <c r="J38" s="35">
        <f ca="1">+INDEX(WORLDCUP!$AT$6:$AT$97,MATCH(L38,WORLDCUP!$AI$6:$AI$97,0))</f>
        <v>-1</v>
      </c>
      <c r="K38" s="39" t="str">
        <f ca="1">+INDEX(WORLDCUP!$AR$6:$AR$97,MATCH(L38,WORLDCUP!$AI$6:$AI$97,0))&amp;"-"&amp;INDEX(WORLDCUP!$AS$6:$AS$97,MATCH(L38,WORLDCUP!$AI$6:$AI$97,0))</f>
        <v>3-4</v>
      </c>
      <c r="L38" s="169" t="s">
        <v>93</v>
      </c>
      <c r="M38" s="169">
        <v>48</v>
      </c>
      <c r="N38" s="528"/>
      <c r="O38" s="411" t="str">
        <f ca="1">+MID(INDEX(WORLDCUP!$AA$4:$AA$144,MATCH(M38,WORLDCUP!$AH$4:$AH$147,0)),1,3)</f>
        <v>Col</v>
      </c>
      <c r="P38" s="412">
        <f>IF(ISBLANK(INDEX(WORLDCUP!$AC$4:$AC$144,MATCH(M38,WORLDCUP!$AH$4:$AH$147,0))),"",INDEX(WORLDCUP!$AC$4:$AC$144,MATCH(M38,WORLDCUP!$AH$4:$AH$147,0)))</f>
        <v>3</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Uzb</v>
      </c>
      <c r="U38" s="34">
        <f ca="1">+INDEX(WORLDCUP!$AM$6:$AM$97,MATCH(X38,WORLDCUP!$AI$6:$AI$97,0))</f>
        <v>3</v>
      </c>
      <c r="V38" s="35">
        <f ca="1">+INDEX(WORLDCUP!$AT$6:$AT$97,MATCH(X38,WORLDCUP!$AI$6:$AI$97,0))</f>
        <v>-4</v>
      </c>
      <c r="W38" s="39" t="str">
        <f ca="1">+INDEX(WORLDCUP!$AR$6:$AR$97,MATCH(X38,WORLDCUP!$AI$6:$AI$97,0))&amp;"-"&amp;INDEX(WORLDCUP!$AS$6:$AS$97,MATCH(X38,WORLDCUP!$AI$6:$AI$97,0))</f>
        <v>1-5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Arge</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2</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-7</v>
      </c>
      <c r="K39" s="446" t="str">
        <f ca="1">+INDEX(WORLDCUP!$AR$6:$AR$97,MATCH(L39,WORLDCUP!$AI$6:$AI$97,0))&amp;"-"&amp;INDEX(WORLDCUP!$AS$6:$AS$97,MATCH(L39,WORLDCUP!$AI$6:$AI$97,0))</f>
        <v>0-7</v>
      </c>
      <c r="L39" s="169" t="s">
        <v>673</v>
      </c>
      <c r="M39" s="169">
        <v>71</v>
      </c>
      <c r="N39" s="528"/>
      <c r="O39" s="411" t="str">
        <f ca="1">+MID(INDEX(WORLDCUP!$AA$4:$AA$144,MATCH(M39,WORLDCUP!$AH$4:$AH$147,0)),1,3)</f>
        <v>Col</v>
      </c>
      <c r="P39" s="412">
        <f>IF(ISBLANK(INDEX(WORLDCUP!$AC$4:$AC$144,MATCH(M39,WORLDCUP!$AH$4:$AH$147,0))),"",INDEX(WORLDCUP!$AC$4:$AC$144,MATCH(M39,WORLDCUP!$AH$4:$AH$147,0)))</f>
        <v>2</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 xml:space="preserve">RD </v>
      </c>
      <c r="U39" s="444">
        <f ca="1">+INDEX(WORLDCUP!$AM$6:$AM$97,MATCH(X39,WORLDCUP!$AI$6:$AI$97,0))</f>
        <v>0</v>
      </c>
      <c r="V39" s="445">
        <f ca="1">+INDEX(WORLDCUP!$AT$6:$AT$97,MATCH(X39,WORLDCUP!$AI$6:$AI$97,0))</f>
        <v>-9</v>
      </c>
      <c r="W39" s="446" t="str">
        <f ca="1">+INDEX(WORLDCUP!$AR$6:$AR$97,MATCH(X39,WORLDCUP!$AI$6:$AI$97,0))&amp;"-"&amp;INDEX(WORLDCUP!$AS$6:$AS$97,MATCH(X39,WORLDCUP!$AI$6:$AI$97,0))</f>
        <v>0-9</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0</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1</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Est</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1</v>
      </c>
      <c r="BL41" s="432">
        <f ca="1">COUNTIF(Pool!$C$226:$C$229,Fixture!BG41)-BM41-BN41-BO41</f>
        <v>0</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Est</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2</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0</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Irá</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1</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1</v>
      </c>
      <c r="BI43" s="430">
        <f ca="1">COUNTIF(Pool!$C$130:$C$161,Fixture!BG43)-BJ43-BK43-BL43-BM43-BN43-BO43</f>
        <v>0</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1</v>
      </c>
      <c r="E44" s="412">
        <f>IF(ISBLANK(INDEX(WORLDCUP!$AD$4:$AD$144,MATCH(A44,WORLDCUP!$AH$4:$AH$147,0))),"",INDEX(WORLDCUP!$AD$4:$AD$144,MATCH(A44,WORLDCUP!$AH$4:$AH$147,0)))</f>
        <v>0</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3</v>
      </c>
      <c r="K44" s="418" t="str">
        <f ca="1">+INDEX(WORLDCUP!$AR$6:$AR$97,MATCH(L44,WORLDCUP!$AI$6:$AI$97,0))&amp;"-"&amp;INDEX(WORLDCUP!$AS$6:$AS$97,MATCH(L44,WORLDCUP!$AI$6:$AI$97,0))</f>
        <v>6-3</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Ing</v>
      </c>
      <c r="U44" s="416">
        <f ca="1">+INDEX(WORLDCUP!$AM$6:$AM$97,MATCH(X44,WORLDCUP!$AI$6:$AI$97,0))</f>
        <v>9</v>
      </c>
      <c r="V44" s="417">
        <f ca="1">+INDEX(WORLDCUP!$AT$6:$AT$97,MATCH(X44,WORLDCUP!$AI$6:$AI$97,0))</f>
        <v>5</v>
      </c>
      <c r="W44" s="418" t="str">
        <f ca="1">+INDEX(WORLDCUP!$AR$6:$AR$97,MATCH(X44,WORLDCUP!$AI$6:$AI$97,0))&amp;"-"&amp;INDEX(WORLDCUP!$AS$6:$AS$97,MATCH(X44,WORLDCUP!$AI$6:$AI$97,0))</f>
        <v>5-0</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0</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1</v>
      </c>
      <c r="BI44" s="430">
        <f ca="1">COUNTIF(Pool!$C$130:$C$161,Fixture!BG44)-BJ44-BK44-BL44-BM44-BN44-BO44</f>
        <v>0</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Sue</v>
      </c>
      <c r="I45" s="34">
        <f ca="1">+INDEX(WORLDCUP!$AM$6:$AM$97,MATCH(L45,WORLDCUP!$AI$6:$AI$97,0))</f>
        <v>6</v>
      </c>
      <c r="J45" s="35">
        <f ca="1">+INDEX(WORLDCUP!$AT$6:$AT$97,MATCH(L45,WORLDCUP!$AI$6:$AI$97,0))</f>
        <v>1</v>
      </c>
      <c r="K45" s="39" t="str">
        <f ca="1">+INDEX(WORLDCUP!$AR$6:$AR$97,MATCH(L45,WORLDCUP!$AI$6:$AI$97,0))&amp;"-"&amp;INDEX(WORLDCUP!$AS$6:$AS$97,MATCH(L45,WORLDCUP!$AI$6:$AI$97,0))</f>
        <v>4-3</v>
      </c>
      <c r="L45" s="169" t="s">
        <v>675</v>
      </c>
      <c r="M45" s="169">
        <v>45</v>
      </c>
      <c r="N45" s="535"/>
      <c r="O45" s="411" t="str">
        <f ca="1">+MID(INDEX(WORLDCUP!$AA$4:$AA$144,MATCH(M45,WORLDCUP!$AH$4:$AH$147,0)),1,3)</f>
        <v>Ing</v>
      </c>
      <c r="P45" s="412">
        <f>IF(ISBLANK(INDEX(WORLDCUP!$AC$4:$AC$144,MATCH(M45,WORLDCUP!$AH$4:$AH$147,0))),"",INDEX(WORLDCUP!$AC$4:$AC$144,MATCH(M45,WORLDCUP!$AH$4:$AH$147,0)))</f>
        <v>1</v>
      </c>
      <c r="Q45" s="412">
        <f>IF(ISBLANK(INDEX(WORLDCUP!$AD$4:$AD$144,MATCH(M45,WORLDCUP!$AH$4:$AH$147,0))),"",INDEX(WORLDCUP!$AD$4:$AD$144,MATCH(M45,WORLDCUP!$AH$4:$AH$147,0)))</f>
        <v>0</v>
      </c>
      <c r="R45" s="413" t="str">
        <f ca="1">+MID(INDEX(WORLDCUP!$AF$4:$AF$144,MATCH(M45,WORLDCUP!$AH$4:$AH$147,0)),1,3)</f>
        <v>Gha</v>
      </c>
      <c r="S45" s="434">
        <v>2</v>
      </c>
      <c r="T45" s="435" t="str">
        <f ca="1">+MID(INDEX(WORLDCUP!$AL$6:$AL$97,MATCH(X45,WORLDCUP!$AI$6:$AI$97,0)),1,3)</f>
        <v>Cro</v>
      </c>
      <c r="U45" s="34">
        <f ca="1">+INDEX(WORLDCUP!$AM$6:$AM$97,MATCH(X45,WORLDCUP!$AI$6:$AI$97,0))</f>
        <v>4</v>
      </c>
      <c r="V45" s="35">
        <f ca="1">+INDEX(WORLDCUP!$AT$6:$AT$97,MATCH(X45,WORLDCUP!$AI$6:$AI$97,0))</f>
        <v>1</v>
      </c>
      <c r="W45" s="39" t="str">
        <f ca="1">+INDEX(WORLDCUP!$AR$6:$AR$97,MATCH(X45,WORLDCUP!$AI$6:$AI$97,0))&amp;"-"&amp;INDEX(WORLDCUP!$AS$6:$AS$97,MATCH(X45,WORLDCUP!$AI$6:$AI$97,0))</f>
        <v>5-4</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Jap</v>
      </c>
      <c r="I46" s="34">
        <f ca="1">+INDEX(WORLDCUP!$AM$6:$AM$97,MATCH(L46,WORLDCUP!$AI$6:$AI$97,0))</f>
        <v>4</v>
      </c>
      <c r="J46" s="35">
        <f ca="1">+INDEX(WORLDCUP!$AT$6:$AT$97,MATCH(L46,WORLDCUP!$AI$6:$AI$97,0))</f>
        <v>0</v>
      </c>
      <c r="K46" s="39" t="str">
        <f ca="1">+INDEX(WORLDCUP!$AR$6:$AR$97,MATCH(L46,WORLDCUP!$AI$6:$AI$97,0))&amp;"-"&amp;INDEX(WORLDCUP!$AS$6:$AS$97,MATCH(L46,WORLDCUP!$AI$6:$AI$97,0))</f>
        <v>5-5</v>
      </c>
      <c r="L46" s="169" t="s">
        <v>94</v>
      </c>
      <c r="M46" s="169">
        <v>46</v>
      </c>
      <c r="N46" s="535"/>
      <c r="O46" s="411" t="str">
        <f ca="1">+MID(INDEX(WORLDCUP!$AA$4:$AA$144,MATCH(M46,WORLDCUP!$AH$4:$AH$147,0)),1,3)</f>
        <v>Pan</v>
      </c>
      <c r="P46" s="412">
        <f>IF(ISBLANK(INDEX(WORLDCUP!$AC$4:$AC$144,MATCH(M46,WORLDCUP!$AH$4:$AH$147,0))),"",INDEX(WORLDCUP!$AC$4:$AC$144,MATCH(M46,WORLDCUP!$AH$4:$AH$147,0)))</f>
        <v>0</v>
      </c>
      <c r="Q46" s="412">
        <f>IF(ISBLANK(INDEX(WORLDCUP!$AD$4:$AD$144,MATCH(M46,WORLDCUP!$AH$4:$AH$147,0))),"",INDEX(WORLDCUP!$AD$4:$AD$144,MATCH(M46,WORLDCUP!$AH$4:$AH$147,0)))</f>
        <v>3</v>
      </c>
      <c r="R46" s="413" t="str">
        <f ca="1">+MID(INDEX(WORLDCUP!$AF$4:$AF$144,MATCH(M46,WORLDCUP!$AH$4:$AH$147,0)),1,3)</f>
        <v>Cro</v>
      </c>
      <c r="S46" s="434">
        <v>3</v>
      </c>
      <c r="T46" s="435" t="str">
        <f ca="1">+MID(INDEX(WORLDCUP!$AL$6:$AL$97,MATCH(X46,WORLDCUP!$AI$6:$AI$97,0)),1,3)</f>
        <v>Gha</v>
      </c>
      <c r="U46" s="34">
        <f ca="1">+INDEX(WORLDCUP!$AM$6:$AM$97,MATCH(X46,WORLDCUP!$AI$6:$AI$97,0))</f>
        <v>2</v>
      </c>
      <c r="V46" s="35">
        <f ca="1">+INDEX(WORLDCUP!$AT$6:$AT$97,MATCH(X46,WORLDCUP!$AI$6:$AI$97,0))</f>
        <v>-1</v>
      </c>
      <c r="W46" s="39" t="str">
        <f ca="1">+INDEX(WORLDCUP!$AR$6:$AR$97,MATCH(X46,WORLDCUP!$AI$6:$AI$97,0))&amp;"-"&amp;INDEX(WORLDCUP!$AS$6:$AS$97,MATCH(X46,WORLDCUP!$AI$6:$AI$97,0))</f>
        <v>3-4</v>
      </c>
      <c r="X46" s="169" t="s">
        <v>452</v>
      </c>
      <c r="Y46" s="169">
        <v>85</v>
      </c>
      <c r="Z46" s="392" t="s">
        <v>738</v>
      </c>
      <c r="AA46" s="393" t="str">
        <f ca="1">+MID(INDEX(WORLDCUP!$AF$101:$AF$144,MATCH(Y46,WORLDCUP!$Z$101:$Z$144,0)),1,IF(WORLDCUP!$H$113&lt;144,6,3))</f>
        <v>Egi</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-4</v>
      </c>
      <c r="K47" s="446" t="str">
        <f ca="1">+INDEX(WORLDCUP!$AR$6:$AR$97,MATCH(L47,WORLDCUP!$AI$6:$AI$97,0))&amp;"-"&amp;INDEX(WORLDCUP!$AS$6:$AS$97,MATCH(L47,WORLDCUP!$AI$6:$AI$97,0))</f>
        <v>1-5</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2</v>
      </c>
      <c r="R47" s="413" t="str">
        <f ca="1">+MID(INDEX(WORLDCUP!$AF$4:$AF$144,MATCH(M47,WORLDCUP!$AH$4:$AH$147,0)),1,3)</f>
        <v>Ing</v>
      </c>
      <c r="S47" s="434">
        <v>4</v>
      </c>
      <c r="T47" s="443" t="str">
        <f ca="1">+MID(INDEX(WORLDCUP!$AL$6:$AL$97,MATCH(X47,WORLDCUP!$AI$6:$AI$97,0)),1,3)</f>
        <v>Pan</v>
      </c>
      <c r="U47" s="444">
        <f ca="1">+INDEX(WORLDCUP!$AM$6:$AM$97,MATCH(X47,WORLDCUP!$AI$6:$AI$97,0))</f>
        <v>1</v>
      </c>
      <c r="V47" s="445">
        <f ca="1">+INDEX(WORLDCUP!$AT$6:$AT$97,MATCH(X47,WORLDCUP!$AI$6:$AI$97,0))</f>
        <v>-5</v>
      </c>
      <c r="W47" s="446" t="str">
        <f ca="1">+INDEX(WORLDCUP!$AR$6:$AR$97,MATCH(X47,WORLDCUP!$AI$6:$AI$97,0))&amp;"-"&amp;INDEX(WORLDCUP!$AS$6:$AS$97,MATCH(X47,WORLDCUP!$AI$6:$AI$97,0))</f>
        <v>1-6</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2</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Cos</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0</v>
      </c>
      <c r="BK49" s="432">
        <f ca="1">COUNTIF(Pool!$C$210:$C$217,Fixture!BG49)-BL49-BM49-BN49-BO49</f>
        <v>1</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0</v>
      </c>
      <c r="BI51" s="542">
        <f ca="1">COUNTIF(Pool!$C$130:$C$161,Fixture!BG51)-BJ51-BK51-BL51-BM51-BN51-BO51</f>
        <v>1</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3125" style="16" bestFit="1" customWidth="1"/>
    <col min="5" max="6" width="10.83984375" style="16"/>
    <col min="7" max="7" width="17.3125" style="16" bestFit="1" customWidth="1"/>
    <col min="8" max="8" width="13" style="16" customWidth="1"/>
    <col min="9" max="9" width="10.83984375" style="16"/>
    <col min="10" max="10" width="13" style="16" bestFit="1" customWidth="1"/>
    <col min="11" max="12" width="12.312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7265625" style="16" bestFit="1" customWidth="1"/>
    <col min="2" max="2" width="6" style="16" bestFit="1" customWidth="1"/>
    <col min="3" max="13" width="10.83984375" style="16"/>
    <col min="14" max="14" width="9.47265625" style="16" bestFit="1" customWidth="1"/>
    <col min="15" max="15" width="6.4726562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Senegal</v>
      </c>
      <c r="F2" s="9" t="str">
        <f ca="1">+WORLDCUP!BD63</f>
        <v>Japón</v>
      </c>
      <c r="G2" s="9" t="str">
        <f ca="1">+WORLDCUP!BD65</f>
        <v>Arabia Saudita</v>
      </c>
      <c r="H2" s="9" t="str">
        <f ca="1">+WORLDCUP!BD64</f>
        <v>Egipto</v>
      </c>
      <c r="I2" s="9" t="str">
        <f ca="1">+WORLDCUP!BD69</f>
        <v>Ghana</v>
      </c>
      <c r="J2" s="9" t="str">
        <f ca="1">+WORLDCUP!BD68</f>
        <v>Uzbekistán</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Egipto</v>
      </c>
      <c r="E3" s="9" t="str">
        <f ca="1">+WORLDCUP!BD66</f>
        <v>Senegal</v>
      </c>
      <c r="F3" s="9" t="str">
        <f ca="1">+WORLDCUP!BD61</f>
        <v>Paraguay</v>
      </c>
      <c r="G3" s="9" t="str">
        <f ca="1">+WORLDCUP!BD67</f>
        <v>Argelia</v>
      </c>
      <c r="H3" s="9" t="str">
        <f ca="1">+WORLDCUP!BD63</f>
        <v>Japón</v>
      </c>
      <c r="I3" s="9" t="str">
        <f ca="1">+WORLDCUP!BD69</f>
        <v>Ghana</v>
      </c>
      <c r="J3" s="9" t="str">
        <f ca="1">+WORLDCUP!BD68</f>
        <v>Uzbekistán</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Paraguay</v>
      </c>
      <c r="G4" s="9" t="str">
        <f ca="1">+WORLDCUP!BD65</f>
        <v>Arabia Saudita</v>
      </c>
      <c r="H4" s="9" t="str">
        <f ca="1">+WORLDCUP!BD64</f>
        <v>Egipto</v>
      </c>
      <c r="I4" s="9" t="str">
        <f ca="1">+WORLDCUP!BD69</f>
        <v>Ghana</v>
      </c>
      <c r="J4" s="9" t="str">
        <f ca="1">+WORLDCUP!BD68</f>
        <v>Uzbekistán</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Paraguay</v>
      </c>
      <c r="G5" s="9" t="str">
        <f ca="1">+WORLDCUP!BD65</f>
        <v>Arabia Saudita</v>
      </c>
      <c r="H5" s="9" t="str">
        <f ca="1">+WORLDCUP!BD63</f>
        <v>Japón</v>
      </c>
      <c r="I5" s="9" t="str">
        <f ca="1">+WORLDCUP!BD69</f>
        <v>Ghana</v>
      </c>
      <c r="J5" s="9" t="str">
        <f ca="1">+WORLDCUP!BD68</f>
        <v>Uzbekistán</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Egipto</v>
      </c>
      <c r="E6" s="9" t="str">
        <f ca="1">+WORLDCUP!BD66</f>
        <v>Senegal</v>
      </c>
      <c r="F6" s="9" t="str">
        <f ca="1">+WORLDCUP!BD61</f>
        <v>Paraguay</v>
      </c>
      <c r="G6" s="9" t="str">
        <f ca="1">+WORLDCUP!BD67</f>
        <v>Argelia</v>
      </c>
      <c r="H6" s="9" t="str">
        <f ca="1">+WORLDCUP!BD63</f>
        <v>Japón</v>
      </c>
      <c r="I6" s="9" t="str">
        <f ca="1">+WORLDCUP!BD69</f>
        <v>Ghana</v>
      </c>
      <c r="J6" s="9" t="str">
        <f ca="1">+WORLDCUP!BD68</f>
        <v>Uzbekistán</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Egipto</v>
      </c>
      <c r="E7" s="9" t="str">
        <f ca="1">+WORLDCUP!BD67</f>
        <v>Argelia</v>
      </c>
      <c r="F7" s="9" t="str">
        <f ca="1">+WORLDCUP!BD61</f>
        <v>Paraguay</v>
      </c>
      <c r="G7" s="9" t="str">
        <f ca="1">+WORLDCUP!BD65</f>
        <v>Arabia Saudita</v>
      </c>
      <c r="H7" s="9" t="str">
        <f ca="1">+WORLDCUP!BD63</f>
        <v>Japón</v>
      </c>
      <c r="I7" s="9" t="str">
        <f ca="1">+WORLDCUP!BD69</f>
        <v>Ghana</v>
      </c>
      <c r="J7" s="9" t="str">
        <f ca="1">+WORLDCUP!BD68</f>
        <v>Uzbekistán</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Egipto</v>
      </c>
      <c r="E8" s="9" t="str">
        <f ca="1">+WORLDCUP!BD66</f>
        <v>Senegal</v>
      </c>
      <c r="F8" s="9" t="str">
        <f ca="1">+WORLDCUP!BD61</f>
        <v>Paraguay</v>
      </c>
      <c r="G8" s="9" t="str">
        <f ca="1">+WORLDCUP!BD65</f>
        <v>Arabia Saudita</v>
      </c>
      <c r="H8" s="9" t="str">
        <f ca="1">+WORLDCUP!BD63</f>
        <v>Japón</v>
      </c>
      <c r="I8" s="9" t="str">
        <f ca="1">+WORLDCUP!BD69</f>
        <v>Ghana</v>
      </c>
      <c r="J8" s="9" t="str">
        <f ca="1">+WORLDCUP!BD68</f>
        <v>Uzbekistán</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Egipto</v>
      </c>
      <c r="E9" s="9" t="str">
        <f ca="1">+WORLDCUP!BD67</f>
        <v>Argelia</v>
      </c>
      <c r="F9" s="9" t="str">
        <f ca="1">+WORLDCUP!BD61</f>
        <v>Paraguay</v>
      </c>
      <c r="G9" s="9" t="str">
        <f ca="1">+WORLDCUP!BD65</f>
        <v>Arabia Saudita</v>
      </c>
      <c r="H9" s="9" t="str">
        <f ca="1">+WORLDCUP!BD63</f>
        <v>Japón</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Egipto</v>
      </c>
      <c r="E10" s="9" t="str">
        <f ca="1">+WORLDCUP!BD67</f>
        <v>Argelia</v>
      </c>
      <c r="F10" s="9" t="str">
        <f ca="1">+WORLDCUP!BD61</f>
        <v>Paraguay</v>
      </c>
      <c r="G10" s="9" t="str">
        <f ca="1">+WORLDCUP!BD65</f>
        <v>Arabia Saudita</v>
      </c>
      <c r="H10" s="9" t="str">
        <f ca="1">+WORLDCUP!BD63</f>
        <v>Japón</v>
      </c>
      <c r="I10" s="9" t="str">
        <f ca="1">+WORLDCUP!BD66</f>
        <v>Senegal</v>
      </c>
      <c r="J10" s="9" t="str">
        <f ca="1">+WORLDCUP!BD68</f>
        <v>Uzbekistán</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Egipto</v>
      </c>
      <c r="E11" s="9" t="str">
        <f ca="1">+WORLDCUP!BD66</f>
        <v>Senegal</v>
      </c>
      <c r="F11" s="9" t="str">
        <f ca="1">+WORLDCUP!BD60</f>
        <v>Escocia</v>
      </c>
      <c r="G11" s="9" t="str">
        <f ca="1">+WORLDCUP!BD67</f>
        <v>Argelia</v>
      </c>
      <c r="H11" s="9" t="str">
        <f ca="1">+WORLDCUP!BD63</f>
        <v>Japón</v>
      </c>
      <c r="I11" s="9" t="str">
        <f ca="1">+WORLDCUP!BD69</f>
        <v>Ghana</v>
      </c>
      <c r="J11" s="9" t="str">
        <f ca="1">+WORLDCUP!BD68</f>
        <v>Uzbekistán</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Arabia Saudita</v>
      </c>
      <c r="H12" s="9" t="str">
        <f ca="1">+WORLDCUP!BD64</f>
        <v>Egipto</v>
      </c>
      <c r="I12" s="9" t="str">
        <f ca="1">+WORLDCUP!BD69</f>
        <v>Ghana</v>
      </c>
      <c r="J12" s="9" t="str">
        <f ca="1">+WORLDCUP!BD68</f>
        <v>Uzbekistán</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Arabia Saudita</v>
      </c>
      <c r="H13" s="9" t="str">
        <f ca="1">+WORLDCUP!BD63</f>
        <v>Japón</v>
      </c>
      <c r="I13" s="9" t="str">
        <f ca="1">+WORLDCUP!BD69</f>
        <v>Ghana</v>
      </c>
      <c r="J13" s="9" t="str">
        <f ca="1">+WORLDCUP!BD68</f>
        <v>Uzbekistán</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Egipto</v>
      </c>
      <c r="E14" s="9" t="str">
        <f ca="1">+WORLDCUP!BD66</f>
        <v>Senegal</v>
      </c>
      <c r="F14" s="9" t="str">
        <f ca="1">+WORLDCUP!BD60</f>
        <v>Escocia</v>
      </c>
      <c r="G14" s="9" t="str">
        <f ca="1">+WORLDCUP!BD67</f>
        <v>Argelia</v>
      </c>
      <c r="H14" s="9" t="str">
        <f ca="1">+WORLDCUP!BD63</f>
        <v>Japón</v>
      </c>
      <c r="I14" s="9" t="str">
        <f ca="1">+WORLDCUP!BD69</f>
        <v>Ghana</v>
      </c>
      <c r="J14" s="9" t="str">
        <f ca="1">+WORLDCUP!BD68</f>
        <v>Uzbekistán</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Egipto</v>
      </c>
      <c r="E15" s="9" t="str">
        <f ca="1">+WORLDCUP!BD67</f>
        <v>Argelia</v>
      </c>
      <c r="F15" s="9" t="str">
        <f ca="1">+WORLDCUP!BD60</f>
        <v>Escocia</v>
      </c>
      <c r="G15" s="9" t="str">
        <f ca="1">+WORLDCUP!BD65</f>
        <v>Arabia Saudita</v>
      </c>
      <c r="H15" s="9" t="str">
        <f ca="1">+WORLDCUP!BD63</f>
        <v>Japón</v>
      </c>
      <c r="I15" s="9" t="str">
        <f ca="1">+WORLDCUP!BD69</f>
        <v>Ghana</v>
      </c>
      <c r="J15" s="9" t="str">
        <f ca="1">+WORLDCUP!BD68</f>
        <v>Uzbekistán</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Egipto</v>
      </c>
      <c r="E16" s="9" t="str">
        <f ca="1">+WORLDCUP!BD66</f>
        <v>Senegal</v>
      </c>
      <c r="F16" s="9" t="str">
        <f ca="1">+WORLDCUP!BD60</f>
        <v>Escocia</v>
      </c>
      <c r="G16" s="9" t="str">
        <f ca="1">+WORLDCUP!BD65</f>
        <v>Arabia Saudita</v>
      </c>
      <c r="H16" s="9" t="str">
        <f ca="1">+WORLDCUP!BD63</f>
        <v>Japón</v>
      </c>
      <c r="I16" s="9" t="str">
        <f ca="1">+WORLDCUP!BD69</f>
        <v>Ghana</v>
      </c>
      <c r="J16" s="9" t="str">
        <f ca="1">+WORLDCUP!BD68</f>
        <v>Uzbekistán</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Egipto</v>
      </c>
      <c r="E17" s="9" t="str">
        <f ca="1">+WORLDCUP!BD67</f>
        <v>Argelia</v>
      </c>
      <c r="F17" s="9" t="str">
        <f ca="1">+WORLDCUP!BD60</f>
        <v>Escocia</v>
      </c>
      <c r="G17" s="9" t="str">
        <f ca="1">+WORLDCUP!BD65</f>
        <v>Arabia Saudita</v>
      </c>
      <c r="H17" s="9" t="str">
        <f ca="1">+WORLDCUP!BD63</f>
        <v>Japón</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Egipto</v>
      </c>
      <c r="E18" s="9" t="str">
        <f ca="1">+WORLDCUP!BD67</f>
        <v>Argelia</v>
      </c>
      <c r="F18" s="9" t="str">
        <f ca="1">+WORLDCUP!BD60</f>
        <v>Escocia</v>
      </c>
      <c r="G18" s="9" t="str">
        <f ca="1">+WORLDCUP!BD65</f>
        <v>Arabia Saudita</v>
      </c>
      <c r="H18" s="9" t="str">
        <f ca="1">+WORLDCUP!BD63</f>
        <v>Japón</v>
      </c>
      <c r="I18" s="9" t="str">
        <f ca="1">+WORLDCUP!BD66</f>
        <v>Senegal</v>
      </c>
      <c r="J18" s="9" t="str">
        <f ca="1">+WORLDCUP!BD68</f>
        <v>Uzbekistán</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Egipto</v>
      </c>
      <c r="E19" s="9" t="str">
        <f ca="1">+WORLDCUP!BD66</f>
        <v>Senegal</v>
      </c>
      <c r="F19" s="9" t="str">
        <f ca="1">+WORLDCUP!BD60</f>
        <v>Escocia</v>
      </c>
      <c r="G19" s="9" t="str">
        <f ca="1">+WORLDCUP!BD67</f>
        <v>Argelia</v>
      </c>
      <c r="H19" s="9" t="str">
        <f ca="1">+WORLDCUP!BD61</f>
        <v>Paraguay</v>
      </c>
      <c r="I19" s="9" t="str">
        <f ca="1">+WORLDCUP!BD69</f>
        <v>Ghana</v>
      </c>
      <c r="J19" s="9" t="str">
        <f ca="1">+WORLDCUP!BD68</f>
        <v>Uzbekistán</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Paraguay</v>
      </c>
      <c r="G20" s="9" t="str">
        <f ca="1">+WORLDCUP!BD65</f>
        <v>Arabia Saudita</v>
      </c>
      <c r="H20" s="9" t="str">
        <f ca="1">+WORLDCUP!BD63</f>
        <v>Japón</v>
      </c>
      <c r="I20" s="9" t="str">
        <f ca="1">+WORLDCUP!BD69</f>
        <v>Ghana</v>
      </c>
      <c r="J20" s="9" t="str">
        <f ca="1">+WORLDCUP!BD68</f>
        <v>Uzbekistán</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Egipto</v>
      </c>
      <c r="E21" s="9" t="str">
        <f ca="1">+WORLDCUP!BD66</f>
        <v>Senegal</v>
      </c>
      <c r="F21" s="9" t="str">
        <f ca="1">+WORLDCUP!BD61</f>
        <v>Paraguay</v>
      </c>
      <c r="G21" s="9" t="str">
        <f ca="1">+WORLDCUP!BD67</f>
        <v>Argelia</v>
      </c>
      <c r="H21" s="9" t="str">
        <f ca="1">+WORLDCUP!BD63</f>
        <v>Japón</v>
      </c>
      <c r="I21" s="9" t="str">
        <f ca="1">+WORLDCUP!BD69</f>
        <v>Ghana</v>
      </c>
      <c r="J21" s="9" t="str">
        <f ca="1">+WORLDCUP!BD68</f>
        <v>Uzbekistán</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Egipto</v>
      </c>
      <c r="E22" s="9" t="str">
        <f ca="1">+WORLDCUP!BD67</f>
        <v>Argelia</v>
      </c>
      <c r="F22" s="9" t="str">
        <f ca="1">+WORLDCUP!BD61</f>
        <v>Paraguay</v>
      </c>
      <c r="G22" s="9" t="str">
        <f ca="1">+WORLDCUP!BD65</f>
        <v>Arabia Saudita</v>
      </c>
      <c r="H22" s="9" t="str">
        <f ca="1">+WORLDCUP!BD63</f>
        <v>Japón</v>
      </c>
      <c r="I22" s="9" t="str">
        <f ca="1">+WORLDCUP!BD69</f>
        <v>Ghana</v>
      </c>
      <c r="J22" s="9" t="str">
        <f ca="1">+WORLDCUP!BD68</f>
        <v>Uzbekistán</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Egipto</v>
      </c>
      <c r="E23" s="9" t="str">
        <f ca="1">+WORLDCUP!BD66</f>
        <v>Senegal</v>
      </c>
      <c r="F23" s="9" t="str">
        <f ca="1">+WORLDCUP!BD61</f>
        <v>Paraguay</v>
      </c>
      <c r="G23" s="9" t="str">
        <f ca="1">+WORLDCUP!BD65</f>
        <v>Arabia Saudita</v>
      </c>
      <c r="H23" s="9" t="str">
        <f ca="1">+WORLDCUP!BD63</f>
        <v>Japón</v>
      </c>
      <c r="I23" s="9" t="str">
        <f ca="1">+WORLDCUP!BD69</f>
        <v>Ghana</v>
      </c>
      <c r="J23" s="9" t="str">
        <f ca="1">+WORLDCUP!BD68</f>
        <v>Uzbekistán</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Egipto</v>
      </c>
      <c r="E24" s="9" t="str">
        <f ca="1">+WORLDCUP!BD67</f>
        <v>Argelia</v>
      </c>
      <c r="F24" s="9" t="str">
        <f ca="1">+WORLDCUP!BD61</f>
        <v>Paraguay</v>
      </c>
      <c r="G24" s="9" t="str">
        <f ca="1">+WORLDCUP!BD65</f>
        <v>Arabia Saudita</v>
      </c>
      <c r="H24" s="9" t="str">
        <f ca="1">+WORLDCUP!BD63</f>
        <v>Japón</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Egipto</v>
      </c>
      <c r="E25" s="9" t="str">
        <f ca="1">+WORLDCUP!BD67</f>
        <v>Argelia</v>
      </c>
      <c r="F25" s="9" t="str">
        <f ca="1">+WORLDCUP!BD61</f>
        <v>Paraguay</v>
      </c>
      <c r="G25" s="9" t="str">
        <f ca="1">+WORLDCUP!BD65</f>
        <v>Arabia Saudita</v>
      </c>
      <c r="H25" s="9" t="str">
        <f ca="1">+WORLDCUP!BD63</f>
        <v>Japón</v>
      </c>
      <c r="I25" s="9" t="str">
        <f ca="1">+WORLDCUP!BD66</f>
        <v>Senegal</v>
      </c>
      <c r="J25" s="9" t="str">
        <f ca="1">+WORLDCUP!BD68</f>
        <v>Uzbekistán</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Arabia Saudita</v>
      </c>
      <c r="H26" s="9" t="str">
        <f ca="1">+WORLDCUP!BD61</f>
        <v>Paraguay</v>
      </c>
      <c r="I26" s="9" t="str">
        <f ca="1">+WORLDCUP!BD69</f>
        <v>Ghana</v>
      </c>
      <c r="J26" s="9" t="str">
        <f ca="1">+WORLDCUP!BD68</f>
        <v>Uzbekistán</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Egipto</v>
      </c>
      <c r="E27" s="9" t="str">
        <f ca="1">+WORLDCUP!BD66</f>
        <v>Senegal</v>
      </c>
      <c r="F27" s="9" t="str">
        <f ca="1">+WORLDCUP!BD60</f>
        <v>Escocia</v>
      </c>
      <c r="G27" s="9" t="str">
        <f ca="1">+WORLDCUP!BD67</f>
        <v>Argelia</v>
      </c>
      <c r="H27" s="9" t="str">
        <f ca="1">+WORLDCUP!BD61</f>
        <v>Paraguay</v>
      </c>
      <c r="I27" s="9" t="str">
        <f ca="1">+WORLDCUP!BD69</f>
        <v>Ghana</v>
      </c>
      <c r="J27" s="9" t="str">
        <f ca="1">+WORLDCUP!BD68</f>
        <v>Uzbekistán</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Egipto</v>
      </c>
      <c r="E28" s="9" t="str">
        <f ca="1">+WORLDCUP!BD67</f>
        <v>Argelia</v>
      </c>
      <c r="F28" s="9" t="str">
        <f ca="1">+WORLDCUP!BD60</f>
        <v>Escocia</v>
      </c>
      <c r="G28" s="9" t="str">
        <f ca="1">+WORLDCUP!BD65</f>
        <v>Arabia Saudita</v>
      </c>
      <c r="H28" s="9" t="str">
        <f ca="1">+WORLDCUP!BD61</f>
        <v>Paraguay</v>
      </c>
      <c r="I28" s="9" t="str">
        <f ca="1">+WORLDCUP!BD69</f>
        <v>Ghana</v>
      </c>
      <c r="J28" s="9" t="str">
        <f ca="1">+WORLDCUP!BD68</f>
        <v>Uzbekistán</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Egipto</v>
      </c>
      <c r="E29" s="9" t="str">
        <f ca="1">+WORLDCUP!BD66</f>
        <v>Senegal</v>
      </c>
      <c r="F29" s="9" t="str">
        <f ca="1">+WORLDCUP!BD60</f>
        <v>Escocia</v>
      </c>
      <c r="G29" s="9" t="str">
        <f ca="1">+WORLDCUP!BD65</f>
        <v>Arabia Saudita</v>
      </c>
      <c r="H29" s="9" t="str">
        <f ca="1">+WORLDCUP!BD61</f>
        <v>Paraguay</v>
      </c>
      <c r="I29" s="9" t="str">
        <f ca="1">+WORLDCUP!BD69</f>
        <v>Ghana</v>
      </c>
      <c r="J29" s="9" t="str">
        <f ca="1">+WORLDCUP!BD68</f>
        <v>Uzbekistán</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Egipto</v>
      </c>
      <c r="E30" s="9" t="str">
        <f ca="1">+WORLDCUP!BD67</f>
        <v>Argelia</v>
      </c>
      <c r="F30" s="9" t="str">
        <f ca="1">+WORLDCUP!BD60</f>
        <v>Escocia</v>
      </c>
      <c r="G30" s="9" t="str">
        <f ca="1">+WORLDCUP!BD65</f>
        <v>Arabia Saudita</v>
      </c>
      <c r="H30" s="9" t="str">
        <f ca="1">+WORLDCUP!BD61</f>
        <v>Paraguay</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Egipto</v>
      </c>
      <c r="E31" s="9" t="str">
        <f ca="1">+WORLDCUP!BD67</f>
        <v>Argelia</v>
      </c>
      <c r="F31" s="9" t="str">
        <f ca="1">+WORLDCUP!BD60</f>
        <v>Escocia</v>
      </c>
      <c r="G31" s="9" t="str">
        <f ca="1">+WORLDCUP!BD65</f>
        <v>Arabia Saudita</v>
      </c>
      <c r="H31" s="9" t="str">
        <f ca="1">+WORLDCUP!BD61</f>
        <v>Paraguay</v>
      </c>
      <c r="I31" s="9" t="str">
        <f ca="1">+WORLDCUP!BD66</f>
        <v>Senegal</v>
      </c>
      <c r="J31" s="9" t="str">
        <f ca="1">+WORLDCUP!BD68</f>
        <v>Uzbekistán</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Paraguay</v>
      </c>
      <c r="G32" s="9" t="str">
        <f ca="1">+WORLDCUP!BD66</f>
        <v>Senegal</v>
      </c>
      <c r="H32" s="9" t="str">
        <f ca="1">+WORLDCUP!BD63</f>
        <v>Japón</v>
      </c>
      <c r="I32" s="9" t="str">
        <f ca="1">+WORLDCUP!BD69</f>
        <v>Ghana</v>
      </c>
      <c r="J32" s="9" t="str">
        <f ca="1">+WORLDCUP!BD68</f>
        <v>Uzbekistán</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Paraguay</v>
      </c>
      <c r="G33" s="9" t="str">
        <f ca="1">+WORLDCUP!BD65</f>
        <v>Arabia Saudita</v>
      </c>
      <c r="H33" s="9" t="str">
        <f ca="1">+WORLDCUP!BD63</f>
        <v>Japón</v>
      </c>
      <c r="I33" s="9" t="str">
        <f ca="1">+WORLDCUP!BD69</f>
        <v>Ghana</v>
      </c>
      <c r="J33" s="9" t="str">
        <f ca="1">+WORLDCUP!BD68</f>
        <v>Uzbekistán</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Paraguay</v>
      </c>
      <c r="G34" s="9" t="str">
        <f ca="1">+WORLDCUP!BD65</f>
        <v>Arabia Saudita</v>
      </c>
      <c r="H34" s="9" t="str">
        <f ca="1">+WORLDCUP!BD63</f>
        <v>Japón</v>
      </c>
      <c r="I34" s="9" t="str">
        <f ca="1">+WORLDCUP!BD69</f>
        <v>Ghana</v>
      </c>
      <c r="J34" s="9" t="str">
        <f ca="1">+WORLDCUP!BD68</f>
        <v>Uzbekistán</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Paraguay</v>
      </c>
      <c r="G35" s="9" t="str">
        <f ca="1">+WORLDCUP!BD65</f>
        <v>Arabia Saudita</v>
      </c>
      <c r="H35" s="9" t="str">
        <f ca="1">+WORLDCUP!BD63</f>
        <v>Japón</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Paraguay</v>
      </c>
      <c r="G36" s="9" t="str">
        <f ca="1">+WORLDCUP!BD65</f>
        <v>Arabia Saudita</v>
      </c>
      <c r="H36" s="9" t="str">
        <f ca="1">+WORLDCUP!BD63</f>
        <v>Japón</v>
      </c>
      <c r="I36" s="9" t="str">
        <f ca="1">+WORLDCUP!BD66</f>
        <v>Senegal</v>
      </c>
      <c r="J36" s="9" t="str">
        <f ca="1">+WORLDCUP!BD68</f>
        <v>Uzbekistán</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Egipto</v>
      </c>
      <c r="E37" s="9" t="str">
        <f ca="1">+WORLDCUP!BD62</f>
        <v>Costa de Marfil</v>
      </c>
      <c r="F37" s="9" t="str">
        <f ca="1">+WORLDCUP!BD61</f>
        <v>Paraguay</v>
      </c>
      <c r="G37" s="9" t="str">
        <f ca="1">+WORLDCUP!BD67</f>
        <v>Argelia</v>
      </c>
      <c r="H37" s="9" t="str">
        <f ca="1">+WORLDCUP!BD63</f>
        <v>Japón</v>
      </c>
      <c r="I37" s="9" t="str">
        <f ca="1">+WORLDCUP!BD69</f>
        <v>Ghana</v>
      </c>
      <c r="J37" s="9" t="str">
        <f ca="1">+WORLDCUP!BD68</f>
        <v>Uzbekistán</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Egipto</v>
      </c>
      <c r="E38" s="9" t="str">
        <f ca="1">+WORLDCUP!BD62</f>
        <v>Costa de Marfil</v>
      </c>
      <c r="F38" s="9" t="str">
        <f ca="1">+WORLDCUP!BD61</f>
        <v>Paraguay</v>
      </c>
      <c r="G38" s="9" t="str">
        <f ca="1">+WORLDCUP!BD66</f>
        <v>Senegal</v>
      </c>
      <c r="H38" s="9" t="str">
        <f ca="1">+WORLDCUP!BD63</f>
        <v>Japón</v>
      </c>
      <c r="I38" s="9" t="str">
        <f ca="1">+WORLDCUP!BD69</f>
        <v>Ghana</v>
      </c>
      <c r="J38" s="9" t="str">
        <f ca="1">+WORLDCUP!BD68</f>
        <v>Uzbekistán</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Egipto</v>
      </c>
      <c r="E39" s="9" t="str">
        <f ca="1">+WORLDCUP!BD62</f>
        <v>Costa de Marfil</v>
      </c>
      <c r="F39" s="9" t="str">
        <f ca="1">+WORLDCUP!BD61</f>
        <v>Paraguay</v>
      </c>
      <c r="G39" s="9" t="str">
        <f ca="1">+WORLDCUP!BD67</f>
        <v>Argelia</v>
      </c>
      <c r="H39" s="9" t="str">
        <f ca="1">+WORLDCUP!BD63</f>
        <v>Japón</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Egipto</v>
      </c>
      <c r="E40" s="9" t="str">
        <f ca="1">+WORLDCUP!BD62</f>
        <v>Costa de Marfil</v>
      </c>
      <c r="F40" s="9" t="str">
        <f ca="1">+WORLDCUP!BD61</f>
        <v>Paraguay</v>
      </c>
      <c r="G40" s="9" t="str">
        <f ca="1">+WORLDCUP!BD67</f>
        <v>Argelia</v>
      </c>
      <c r="H40" s="9" t="str">
        <f ca="1">+WORLDCUP!BD63</f>
        <v>Japón</v>
      </c>
      <c r="I40" s="9" t="str">
        <f ca="1">+WORLDCUP!BD66</f>
        <v>Senegal</v>
      </c>
      <c r="J40" s="9" t="str">
        <f ca="1">+WORLDCUP!BD68</f>
        <v>Uzbekistán</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Egipto</v>
      </c>
      <c r="E41" s="9" t="str">
        <f ca="1">+WORLDCUP!BD62</f>
        <v>Costa de Marfil</v>
      </c>
      <c r="F41" s="9" t="str">
        <f ca="1">+WORLDCUP!BD61</f>
        <v>Paraguay</v>
      </c>
      <c r="G41" s="9" t="str">
        <f ca="1">+WORLDCUP!BD65</f>
        <v>Arabia Saudita</v>
      </c>
      <c r="H41" s="9" t="str">
        <f ca="1">+WORLDCUP!BD63</f>
        <v>Japón</v>
      </c>
      <c r="I41" s="9" t="str">
        <f ca="1">+WORLDCUP!BD69</f>
        <v>Ghana</v>
      </c>
      <c r="J41" s="9" t="str">
        <f ca="1">+WORLDCUP!BD68</f>
        <v>Uzbekistán</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Egipto</v>
      </c>
      <c r="E42" s="9" t="str">
        <f ca="1">+WORLDCUP!BD67</f>
        <v>Argelia</v>
      </c>
      <c r="F42" s="9" t="str">
        <f ca="1">+WORLDCUP!BD61</f>
        <v>Paraguay</v>
      </c>
      <c r="G42" s="9" t="str">
        <f ca="1">+WORLDCUP!BD65</f>
        <v>Arabia Saudita</v>
      </c>
      <c r="H42" s="9" t="str">
        <f ca="1">+WORLDCUP!BD63</f>
        <v>Japón</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Egipto</v>
      </c>
      <c r="E43" s="9" t="str">
        <f ca="1">+WORLDCUP!BD67</f>
        <v>Argelia</v>
      </c>
      <c r="F43" s="9" t="str">
        <f ca="1">+WORLDCUP!BD61</f>
        <v>Paraguay</v>
      </c>
      <c r="G43" s="9" t="str">
        <f ca="1">+WORLDCUP!BD65</f>
        <v>Arabia Saudita</v>
      </c>
      <c r="H43" s="9" t="str">
        <f ca="1">+WORLDCUP!BD63</f>
        <v>Japón</v>
      </c>
      <c r="I43" s="9" t="str">
        <f ca="1">+WORLDCUP!BD62</f>
        <v>Costa de Marfil</v>
      </c>
      <c r="J43" s="9" t="str">
        <f ca="1">+WORLDCUP!BD68</f>
        <v>Uzbekistán</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Egipto</v>
      </c>
      <c r="E44" s="9" t="str">
        <f ca="1">+WORLDCUP!BD62</f>
        <v>Costa de Marfil</v>
      </c>
      <c r="F44" s="9" t="str">
        <f ca="1">+WORLDCUP!BD61</f>
        <v>Paraguay</v>
      </c>
      <c r="G44" s="9" t="str">
        <f ca="1">+WORLDCUP!BD65</f>
        <v>Arabia Saudita</v>
      </c>
      <c r="H44" s="9" t="str">
        <f ca="1">+WORLDCUP!BD63</f>
        <v>Japón</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Egipto</v>
      </c>
      <c r="E45" s="9" t="str">
        <f ca="1">+WORLDCUP!BD62</f>
        <v>Costa de Marfil</v>
      </c>
      <c r="F45" s="9" t="str">
        <f ca="1">+WORLDCUP!BD61</f>
        <v>Paraguay</v>
      </c>
      <c r="G45" s="9" t="str">
        <f ca="1">+WORLDCUP!BD65</f>
        <v>Arabia Saudita</v>
      </c>
      <c r="H45" s="9" t="str">
        <f ca="1">+WORLDCUP!BD63</f>
        <v>Japón</v>
      </c>
      <c r="I45" s="9" t="str">
        <f ca="1">+WORLDCUP!BD66</f>
        <v>Senegal</v>
      </c>
      <c r="J45" s="9" t="str">
        <f ca="1">+WORLDCUP!BD68</f>
        <v>Uzbekistán</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Egipto</v>
      </c>
      <c r="E46" s="9" t="str">
        <f ca="1">+WORLDCUP!BD67</f>
        <v>Argelia</v>
      </c>
      <c r="F46" s="9" t="str">
        <f ca="1">+WORLDCUP!BD61</f>
        <v>Paraguay</v>
      </c>
      <c r="G46" s="9" t="str">
        <f ca="1">+WORLDCUP!BD65</f>
        <v>Arabia Saudita</v>
      </c>
      <c r="H46" s="9" t="str">
        <f ca="1">+WORLDCUP!BD63</f>
        <v>Japón</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Canadá</v>
      </c>
      <c r="F47" s="9" t="str">
        <f ca="1">+WORLDCUP!BD63</f>
        <v>Japón</v>
      </c>
      <c r="G47" s="9" t="str">
        <f ca="1">+WORLDCUP!BD66</f>
        <v>Senegal</v>
      </c>
      <c r="H47" s="9" t="str">
        <f ca="1">+WORLDCUP!BD64</f>
        <v>Egipto</v>
      </c>
      <c r="I47" s="9" t="str">
        <f ca="1">+WORLDCUP!BD69</f>
        <v>Ghana</v>
      </c>
      <c r="J47" s="9" t="str">
        <f ca="1">+WORLDCUP!BD68</f>
        <v>Uzbekistán</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Canadá</v>
      </c>
      <c r="G48" s="9" t="str">
        <f ca="1">+WORLDCUP!BD65</f>
        <v>Arabia Saudita</v>
      </c>
      <c r="H48" s="9" t="str">
        <f ca="1">+WORLDCUP!BD64</f>
        <v>Egipto</v>
      </c>
      <c r="I48" s="9" t="str">
        <f ca="1">+WORLDCUP!BD69</f>
        <v>Ghana</v>
      </c>
      <c r="J48" s="9" t="str">
        <f ca="1">+WORLDCUP!BD68</f>
        <v>Uzbekistán</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Canadá</v>
      </c>
      <c r="F49" s="9" t="str">
        <f ca="1">+WORLDCUP!BD63</f>
        <v>Japón</v>
      </c>
      <c r="G49" s="9" t="str">
        <f ca="1">+WORLDCUP!BD66</f>
        <v>Senegal</v>
      </c>
      <c r="H49" s="9" t="str">
        <f ca="1">+WORLDCUP!BD65</f>
        <v>Arabia Saudita</v>
      </c>
      <c r="I49" s="9" t="str">
        <f ca="1">+WORLDCUP!BD69</f>
        <v>Ghana</v>
      </c>
      <c r="J49" s="9" t="str">
        <f ca="1">+WORLDCUP!BD68</f>
        <v>Uzbekistán</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Canadá</v>
      </c>
      <c r="F50" s="9" t="str">
        <f ca="1">+WORLDCUP!BD63</f>
        <v>Japón</v>
      </c>
      <c r="G50" s="9" t="str">
        <f ca="1">+WORLDCUP!BD66</f>
        <v>Senegal</v>
      </c>
      <c r="H50" s="9" t="str">
        <f ca="1">+WORLDCUP!BD64</f>
        <v>Egipto</v>
      </c>
      <c r="I50" s="9" t="str">
        <f ca="1">+WORLDCUP!BD69</f>
        <v>Ghana</v>
      </c>
      <c r="J50" s="9" t="str">
        <f ca="1">+WORLDCUP!BD68</f>
        <v>Uzbekistán</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Canadá</v>
      </c>
      <c r="F51" s="9" t="str">
        <f ca="1">+WORLDCUP!BD63</f>
        <v>Japón</v>
      </c>
      <c r="G51" s="9" t="str">
        <f ca="1">+WORLDCUP!BD65</f>
        <v>Arabia Saudita</v>
      </c>
      <c r="H51" s="9" t="str">
        <f ca="1">+WORLDCUP!BD64</f>
        <v>Egipto</v>
      </c>
      <c r="I51" s="9" t="str">
        <f ca="1">+WORLDCUP!BD69</f>
        <v>Ghana</v>
      </c>
      <c r="J51" s="9" t="str">
        <f ca="1">+WORLDCUP!BD68</f>
        <v>Uzbekistán</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Egipto</v>
      </c>
      <c r="E52" s="9" t="str">
        <f ca="1">+WORLDCUP!BD59</f>
        <v>Canadá</v>
      </c>
      <c r="F52" s="9" t="str">
        <f ca="1">+WORLDCUP!BD63</f>
        <v>Japón</v>
      </c>
      <c r="G52" s="9" t="str">
        <f ca="1">+WORLDCUP!BD66</f>
        <v>Senegal</v>
      </c>
      <c r="H52" s="9" t="str">
        <f ca="1">+WORLDCUP!BD65</f>
        <v>Arabia Saudita</v>
      </c>
      <c r="I52" s="9" t="str">
        <f ca="1">+WORLDCUP!BD69</f>
        <v>Ghana</v>
      </c>
      <c r="J52" s="9" t="str">
        <f ca="1">+WORLDCUP!BD68</f>
        <v>Uzbekistán</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Canadá</v>
      </c>
      <c r="F53" s="9" t="str">
        <f ca="1">+WORLDCUP!BD63</f>
        <v>Japón</v>
      </c>
      <c r="G53" s="9" t="str">
        <f ca="1">+WORLDCUP!BD65</f>
        <v>Arabia Saudita</v>
      </c>
      <c r="H53" s="9" t="str">
        <f ca="1">+WORLDCUP!BD64</f>
        <v>Egipto</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Canadá</v>
      </c>
      <c r="F54" s="9" t="str">
        <f ca="1">+WORLDCUP!BD63</f>
        <v>Japón</v>
      </c>
      <c r="G54" s="9" t="str">
        <f ca="1">+WORLDCUP!BD65</f>
        <v>Arabia Saudita</v>
      </c>
      <c r="H54" s="9" t="str">
        <f ca="1">+WORLDCUP!BD64</f>
        <v>Egipto</v>
      </c>
      <c r="I54" s="9" t="str">
        <f ca="1">+WORLDCUP!BD66</f>
        <v>Senegal</v>
      </c>
      <c r="J54" s="9" t="str">
        <f ca="1">+WORLDCUP!BD68</f>
        <v>Uzbekistán</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Canadá</v>
      </c>
      <c r="F55" s="9" t="str">
        <f ca="1">+WORLDCUP!BD61</f>
        <v>Paraguay</v>
      </c>
      <c r="G55" s="9" t="str">
        <f ca="1">+WORLDCUP!BD66</f>
        <v>Senegal</v>
      </c>
      <c r="H55" s="9" t="str">
        <f ca="1">+WORLDCUP!BD64</f>
        <v>Egipto</v>
      </c>
      <c r="I55" s="9" t="str">
        <f ca="1">+WORLDCUP!BD69</f>
        <v>Ghana</v>
      </c>
      <c r="J55" s="9" t="str">
        <f ca="1">+WORLDCUP!BD68</f>
        <v>Uzbekistán</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Canadá</v>
      </c>
      <c r="F56" s="9" t="str">
        <f ca="1">+WORLDCUP!BD61</f>
        <v>Paraguay</v>
      </c>
      <c r="G56" s="9" t="str">
        <f ca="1">+WORLDCUP!BD66</f>
        <v>Senegal</v>
      </c>
      <c r="H56" s="9" t="str">
        <f ca="1">+WORLDCUP!BD63</f>
        <v>Japón</v>
      </c>
      <c r="I56" s="9" t="str">
        <f ca="1">+WORLDCUP!BD69</f>
        <v>Ghana</v>
      </c>
      <c r="J56" s="9" t="str">
        <f ca="1">+WORLDCUP!BD68</f>
        <v>Uzbekistán</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Egipto</v>
      </c>
      <c r="E57" s="9" t="str">
        <f ca="1">+WORLDCUP!BD59</f>
        <v>Canadá</v>
      </c>
      <c r="F57" s="9" t="str">
        <f ca="1">+WORLDCUP!BD61</f>
        <v>Paraguay</v>
      </c>
      <c r="G57" s="9" t="str">
        <f ca="1">+WORLDCUP!BD67</f>
        <v>Argelia</v>
      </c>
      <c r="H57" s="9" t="str">
        <f ca="1">+WORLDCUP!BD63</f>
        <v>Japón</v>
      </c>
      <c r="I57" s="9" t="str">
        <f ca="1">+WORLDCUP!BD69</f>
        <v>Ghana</v>
      </c>
      <c r="J57" s="9" t="str">
        <f ca="1">+WORLDCUP!BD68</f>
        <v>Uzbekistán</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Egipto</v>
      </c>
      <c r="E58" s="9" t="str">
        <f ca="1">+WORLDCUP!BD59</f>
        <v>Canadá</v>
      </c>
      <c r="F58" s="9" t="str">
        <f ca="1">+WORLDCUP!BD61</f>
        <v>Paraguay</v>
      </c>
      <c r="G58" s="9" t="str">
        <f ca="1">+WORLDCUP!BD67</f>
        <v>Argelia</v>
      </c>
      <c r="H58" s="9" t="str">
        <f ca="1">+WORLDCUP!BD63</f>
        <v>Japón</v>
      </c>
      <c r="I58" s="9" t="str">
        <f ca="1">+WORLDCUP!BD69</f>
        <v>Ghana</v>
      </c>
      <c r="J58" s="9" t="str">
        <f ca="1">+WORLDCUP!BD68</f>
        <v>Uzbekistán</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Egipto</v>
      </c>
      <c r="E59" s="9" t="str">
        <f ca="1">+WORLDCUP!BD59</f>
        <v>Canadá</v>
      </c>
      <c r="F59" s="9" t="str">
        <f ca="1">+WORLDCUP!BD61</f>
        <v>Paraguay</v>
      </c>
      <c r="G59" s="9" t="str">
        <f ca="1">+WORLDCUP!BD66</f>
        <v>Senegal</v>
      </c>
      <c r="H59" s="9" t="str">
        <f ca="1">+WORLDCUP!BD63</f>
        <v>Japón</v>
      </c>
      <c r="I59" s="9" t="str">
        <f ca="1">+WORLDCUP!BD69</f>
        <v>Ghana</v>
      </c>
      <c r="J59" s="9" t="str">
        <f ca="1">+WORLDCUP!BD68</f>
        <v>Uzbekistán</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Egipto</v>
      </c>
      <c r="E60" s="9" t="str">
        <f ca="1">+WORLDCUP!BD59</f>
        <v>Canadá</v>
      </c>
      <c r="F60" s="9" t="str">
        <f ca="1">+WORLDCUP!BD61</f>
        <v>Paraguay</v>
      </c>
      <c r="G60" s="9" t="str">
        <f ca="1">+WORLDCUP!BD67</f>
        <v>Argelia</v>
      </c>
      <c r="H60" s="9" t="str">
        <f ca="1">+WORLDCUP!BD63</f>
        <v>Japón</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Egipto</v>
      </c>
      <c r="E61" s="9" t="str">
        <f ca="1">+WORLDCUP!BD59</f>
        <v>Canadá</v>
      </c>
      <c r="F61" s="9" t="str">
        <f ca="1">+WORLDCUP!BD61</f>
        <v>Paraguay</v>
      </c>
      <c r="G61" s="9" t="str">
        <f ca="1">+WORLDCUP!BD67</f>
        <v>Argelia</v>
      </c>
      <c r="H61" s="9" t="str">
        <f ca="1">+WORLDCUP!BD63</f>
        <v>Japón</v>
      </c>
      <c r="I61" s="9" t="str">
        <f ca="1">+WORLDCUP!BD66</f>
        <v>Senegal</v>
      </c>
      <c r="J61" s="9" t="str">
        <f ca="1">+WORLDCUP!BD68</f>
        <v>Uzbekistán</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Canadá</v>
      </c>
      <c r="F62" s="9" t="str">
        <f ca="1">+WORLDCUP!BD61</f>
        <v>Paraguay</v>
      </c>
      <c r="G62" s="9" t="str">
        <f ca="1">+WORLDCUP!BD66</f>
        <v>Senegal</v>
      </c>
      <c r="H62" s="9" t="str">
        <f ca="1">+WORLDCUP!BD65</f>
        <v>Arabia Saudita</v>
      </c>
      <c r="I62" s="9" t="str">
        <f ca="1">+WORLDCUP!BD69</f>
        <v>Ghana</v>
      </c>
      <c r="J62" s="9" t="str">
        <f ca="1">+WORLDCUP!BD68</f>
        <v>Uzbekistán</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Canadá</v>
      </c>
      <c r="F63" s="9" t="str">
        <f ca="1">+WORLDCUP!BD61</f>
        <v>Paraguay</v>
      </c>
      <c r="G63" s="9" t="str">
        <f ca="1">+WORLDCUP!BD66</f>
        <v>Senegal</v>
      </c>
      <c r="H63" s="9" t="str">
        <f ca="1">+WORLDCUP!BD64</f>
        <v>Egipto</v>
      </c>
      <c r="I63" s="9" t="str">
        <f ca="1">+WORLDCUP!BD69</f>
        <v>Ghana</v>
      </c>
      <c r="J63" s="9" t="str">
        <f ca="1">+WORLDCUP!BD68</f>
        <v>Uzbekistán</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Canadá</v>
      </c>
      <c r="F64" s="9" t="str">
        <f ca="1">+WORLDCUP!BD61</f>
        <v>Paraguay</v>
      </c>
      <c r="G64" s="9" t="str">
        <f ca="1">+WORLDCUP!BD65</f>
        <v>Arabia Saudita</v>
      </c>
      <c r="H64" s="9" t="str">
        <f ca="1">+WORLDCUP!BD64</f>
        <v>Egipto</v>
      </c>
      <c r="I64" s="9" t="str">
        <f ca="1">+WORLDCUP!BD69</f>
        <v>Ghana</v>
      </c>
      <c r="J64" s="9" t="str">
        <f ca="1">+WORLDCUP!BD68</f>
        <v>Uzbekistán</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Egipto</v>
      </c>
      <c r="E65" s="9" t="str">
        <f ca="1">+WORLDCUP!BD59</f>
        <v>Canadá</v>
      </c>
      <c r="F65" s="9" t="str">
        <f ca="1">+WORLDCUP!BD61</f>
        <v>Paraguay</v>
      </c>
      <c r="G65" s="9" t="str">
        <f ca="1">+WORLDCUP!BD66</f>
        <v>Senegal</v>
      </c>
      <c r="H65" s="9" t="str">
        <f ca="1">+WORLDCUP!BD65</f>
        <v>Arabia Saudita</v>
      </c>
      <c r="I65" s="9" t="str">
        <f ca="1">+WORLDCUP!BD69</f>
        <v>Ghana</v>
      </c>
      <c r="J65" s="9" t="str">
        <f ca="1">+WORLDCUP!BD68</f>
        <v>Uzbekistán</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Canadá</v>
      </c>
      <c r="F66" s="9" t="str">
        <f ca="1">+WORLDCUP!BD61</f>
        <v>Paraguay</v>
      </c>
      <c r="G66" s="9" t="str">
        <f ca="1">+WORLDCUP!BD65</f>
        <v>Arabia Saudita</v>
      </c>
      <c r="H66" s="9" t="str">
        <f ca="1">+WORLDCUP!BD64</f>
        <v>Egipto</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Canadá</v>
      </c>
      <c r="F67" s="9" t="str">
        <f ca="1">+WORLDCUP!BD61</f>
        <v>Paraguay</v>
      </c>
      <c r="G67" s="9" t="str">
        <f ca="1">+WORLDCUP!BD65</f>
        <v>Arabia Saudita</v>
      </c>
      <c r="H67" s="9" t="str">
        <f ca="1">+WORLDCUP!BD64</f>
        <v>Egipto</v>
      </c>
      <c r="I67" s="9" t="str">
        <f ca="1">+WORLDCUP!BD66</f>
        <v>Senegal</v>
      </c>
      <c r="J67" s="9" t="str">
        <f ca="1">+WORLDCUP!BD68</f>
        <v>Uzbekistán</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Canadá</v>
      </c>
      <c r="F68" s="9" t="str">
        <f ca="1">+WORLDCUP!BD61</f>
        <v>Paraguay</v>
      </c>
      <c r="G68" s="9" t="str">
        <f ca="1">+WORLDCUP!BD66</f>
        <v>Senegal</v>
      </c>
      <c r="H68" s="9" t="str">
        <f ca="1">+WORLDCUP!BD63</f>
        <v>Japón</v>
      </c>
      <c r="I68" s="9" t="str">
        <f ca="1">+WORLDCUP!BD69</f>
        <v>Ghana</v>
      </c>
      <c r="J68" s="9" t="str">
        <f ca="1">+WORLDCUP!BD68</f>
        <v>Uzbekistán</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Canadá</v>
      </c>
      <c r="F69" s="9" t="str">
        <f ca="1">+WORLDCUP!BD61</f>
        <v>Paraguay</v>
      </c>
      <c r="G69" s="9" t="str">
        <f ca="1">+WORLDCUP!BD65</f>
        <v>Arabia Saudita</v>
      </c>
      <c r="H69" s="9" t="str">
        <f ca="1">+WORLDCUP!BD63</f>
        <v>Japón</v>
      </c>
      <c r="I69" s="9" t="str">
        <f ca="1">+WORLDCUP!BD69</f>
        <v>Ghana</v>
      </c>
      <c r="J69" s="9" t="str">
        <f ca="1">+WORLDCUP!BD68</f>
        <v>Uzbekistán</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Canadá</v>
      </c>
      <c r="F70" s="9" t="str">
        <f ca="1">+WORLDCUP!BD61</f>
        <v>Paraguay</v>
      </c>
      <c r="G70" s="9" t="str">
        <f ca="1">+WORLDCUP!BD65</f>
        <v>Arabia Saudita</v>
      </c>
      <c r="H70" s="9" t="str">
        <f ca="1">+WORLDCUP!BD63</f>
        <v>Japón</v>
      </c>
      <c r="I70" s="9" t="str">
        <f ca="1">+WORLDCUP!BD69</f>
        <v>Ghana</v>
      </c>
      <c r="J70" s="9" t="str">
        <f ca="1">+WORLDCUP!BD68</f>
        <v>Uzbekistán</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Canadá</v>
      </c>
      <c r="F71" s="9" t="str">
        <f ca="1">+WORLDCUP!BD61</f>
        <v>Paraguay</v>
      </c>
      <c r="G71" s="9" t="str">
        <f ca="1">+WORLDCUP!BD65</f>
        <v>Arabia Saudita</v>
      </c>
      <c r="H71" s="9" t="str">
        <f ca="1">+WORLDCUP!BD63</f>
        <v>Japón</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Canadá</v>
      </c>
      <c r="F72" s="9" t="str">
        <f ca="1">+WORLDCUP!BD61</f>
        <v>Paraguay</v>
      </c>
      <c r="G72" s="9" t="str">
        <f ca="1">+WORLDCUP!BD65</f>
        <v>Arabia Saudita</v>
      </c>
      <c r="H72" s="9" t="str">
        <f ca="1">+WORLDCUP!BD63</f>
        <v>Japón</v>
      </c>
      <c r="I72" s="9" t="str">
        <f ca="1">+WORLDCUP!BD66</f>
        <v>Senegal</v>
      </c>
      <c r="J72" s="9" t="str">
        <f ca="1">+WORLDCUP!BD68</f>
        <v>Uzbekistán</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Egipto</v>
      </c>
      <c r="E73" s="9" t="str">
        <f ca="1">+WORLDCUP!BD59</f>
        <v>Canadá</v>
      </c>
      <c r="F73" s="9" t="str">
        <f ca="1">+WORLDCUP!BD61</f>
        <v>Paraguay</v>
      </c>
      <c r="G73" s="9" t="str">
        <f ca="1">+WORLDCUP!BD67</f>
        <v>Argelia</v>
      </c>
      <c r="H73" s="9" t="str">
        <f ca="1">+WORLDCUP!BD63</f>
        <v>Japón</v>
      </c>
      <c r="I73" s="9" t="str">
        <f ca="1">+WORLDCUP!BD69</f>
        <v>Ghana</v>
      </c>
      <c r="J73" s="9" t="str">
        <f ca="1">+WORLDCUP!BD68</f>
        <v>Uzbekistán</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Egipto</v>
      </c>
      <c r="E74" s="9" t="str">
        <f ca="1">+WORLDCUP!BD59</f>
        <v>Canadá</v>
      </c>
      <c r="F74" s="9" t="str">
        <f ca="1">+WORLDCUP!BD61</f>
        <v>Paraguay</v>
      </c>
      <c r="G74" s="9" t="str">
        <f ca="1">+WORLDCUP!BD66</f>
        <v>Senegal</v>
      </c>
      <c r="H74" s="9" t="str">
        <f ca="1">+WORLDCUP!BD63</f>
        <v>Japón</v>
      </c>
      <c r="I74" s="9" t="str">
        <f ca="1">+WORLDCUP!BD69</f>
        <v>Ghana</v>
      </c>
      <c r="J74" s="9" t="str">
        <f ca="1">+WORLDCUP!BD68</f>
        <v>Uzbekistán</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Egipto</v>
      </c>
      <c r="E75" s="9" t="str">
        <f ca="1">+WORLDCUP!BD59</f>
        <v>Canadá</v>
      </c>
      <c r="F75" s="9" t="str">
        <f ca="1">+WORLDCUP!BD61</f>
        <v>Paraguay</v>
      </c>
      <c r="G75" s="9" t="str">
        <f ca="1">+WORLDCUP!BD67</f>
        <v>Argelia</v>
      </c>
      <c r="H75" s="9" t="str">
        <f ca="1">+WORLDCUP!BD63</f>
        <v>Japón</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Egipto</v>
      </c>
      <c r="E76" s="9" t="str">
        <f ca="1">+WORLDCUP!BD59</f>
        <v>Canadá</v>
      </c>
      <c r="F76" s="9" t="str">
        <f ca="1">+WORLDCUP!BD61</f>
        <v>Paraguay</v>
      </c>
      <c r="G76" s="9" t="str">
        <f ca="1">+WORLDCUP!BD67</f>
        <v>Argelia</v>
      </c>
      <c r="H76" s="9" t="str">
        <f ca="1">+WORLDCUP!BD63</f>
        <v>Japón</v>
      </c>
      <c r="I76" s="9" t="str">
        <f ca="1">+WORLDCUP!BD66</f>
        <v>Senegal</v>
      </c>
      <c r="J76" s="9" t="str">
        <f ca="1">+WORLDCUP!BD68</f>
        <v>Uzbekistán</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Egipto</v>
      </c>
      <c r="E77" s="9" t="str">
        <f ca="1">+WORLDCUP!BD59</f>
        <v>Canadá</v>
      </c>
      <c r="F77" s="9" t="str">
        <f ca="1">+WORLDCUP!BD61</f>
        <v>Paraguay</v>
      </c>
      <c r="G77" s="9" t="str">
        <f ca="1">+WORLDCUP!BD65</f>
        <v>Arabia Saudita</v>
      </c>
      <c r="H77" s="9" t="str">
        <f ca="1">+WORLDCUP!BD63</f>
        <v>Japón</v>
      </c>
      <c r="I77" s="9" t="str">
        <f ca="1">+WORLDCUP!BD69</f>
        <v>Ghana</v>
      </c>
      <c r="J77" s="9" t="str">
        <f ca="1">+WORLDCUP!BD68</f>
        <v>Uzbekistán</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Egipto</v>
      </c>
      <c r="E78" s="9" t="str">
        <f ca="1">+WORLDCUP!BD59</f>
        <v>Canadá</v>
      </c>
      <c r="F78" s="9" t="str">
        <f ca="1">+WORLDCUP!BD61</f>
        <v>Paraguay</v>
      </c>
      <c r="G78" s="9" t="str">
        <f ca="1">+WORLDCUP!BD67</f>
        <v>Argelia</v>
      </c>
      <c r="H78" s="9" t="str">
        <f ca="1">+WORLDCUP!BD63</f>
        <v>Japón</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Egipto</v>
      </c>
      <c r="E79" s="9" t="str">
        <f ca="1">+WORLDCUP!BD59</f>
        <v>Canadá</v>
      </c>
      <c r="F79" s="9" t="str">
        <f ca="1">+WORLDCUP!BD61</f>
        <v>Paraguay</v>
      </c>
      <c r="G79" s="9" t="str">
        <f ca="1">+WORLDCUP!BD67</f>
        <v>Argelia</v>
      </c>
      <c r="H79" s="9" t="str">
        <f ca="1">+WORLDCUP!BD63</f>
        <v>Japón</v>
      </c>
      <c r="I79" s="9" t="str">
        <f ca="1">+WORLDCUP!BD62</f>
        <v>Costa de Marfil</v>
      </c>
      <c r="J79" s="9" t="str">
        <f ca="1">+WORLDCUP!BD68</f>
        <v>Uzbekistán</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Egipto</v>
      </c>
      <c r="E80" s="9" t="str">
        <f ca="1">+WORLDCUP!BD59</f>
        <v>Canadá</v>
      </c>
      <c r="F80" s="9" t="str">
        <f ca="1">+WORLDCUP!BD61</f>
        <v>Paraguay</v>
      </c>
      <c r="G80" s="9" t="str">
        <f ca="1">+WORLDCUP!BD65</f>
        <v>Arabia Saudita</v>
      </c>
      <c r="H80" s="9" t="str">
        <f ca="1">+WORLDCUP!BD63</f>
        <v>Japón</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Egipto</v>
      </c>
      <c r="E81" s="9" t="str">
        <f ca="1">+WORLDCUP!BD59</f>
        <v>Canadá</v>
      </c>
      <c r="F81" s="9" t="str">
        <f ca="1">+WORLDCUP!BD61</f>
        <v>Paraguay</v>
      </c>
      <c r="G81" s="9" t="str">
        <f ca="1">+WORLDCUP!BD65</f>
        <v>Arabia Saudita</v>
      </c>
      <c r="H81" s="9" t="str">
        <f ca="1">+WORLDCUP!BD63</f>
        <v>Japón</v>
      </c>
      <c r="I81" s="9" t="str">
        <f ca="1">+WORLDCUP!BD66</f>
        <v>Senegal</v>
      </c>
      <c r="J81" s="9" t="str">
        <f ca="1">+WORLDCUP!BD68</f>
        <v>Uzbekistán</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Egipto</v>
      </c>
      <c r="E82" s="9" t="str">
        <f ca="1">+WORLDCUP!BD59</f>
        <v>Canadá</v>
      </c>
      <c r="F82" s="9" t="str">
        <f ca="1">+WORLDCUP!BD61</f>
        <v>Paraguay</v>
      </c>
      <c r="G82" s="9" t="str">
        <f ca="1">+WORLDCUP!BD67</f>
        <v>Argelia</v>
      </c>
      <c r="H82" s="9" t="str">
        <f ca="1">+WORLDCUP!BD63</f>
        <v>Japón</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Canadá</v>
      </c>
      <c r="F83" s="9" t="str">
        <f ca="1">+WORLDCUP!BD60</f>
        <v>Escocia</v>
      </c>
      <c r="G83" s="9" t="str">
        <f ca="1">+WORLDCUP!BD66</f>
        <v>Senegal</v>
      </c>
      <c r="H83" s="9" t="str">
        <f ca="1">+WORLDCUP!BD64</f>
        <v>Egipto</v>
      </c>
      <c r="I83" s="9" t="str">
        <f ca="1">+WORLDCUP!BD69</f>
        <v>Ghana</v>
      </c>
      <c r="J83" s="9" t="str">
        <f ca="1">+WORLDCUP!BD68</f>
        <v>Uzbekistán</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Canadá</v>
      </c>
      <c r="F84" s="9" t="str">
        <f ca="1">+WORLDCUP!BD60</f>
        <v>Escocia</v>
      </c>
      <c r="G84" s="9" t="str">
        <f ca="1">+WORLDCUP!BD66</f>
        <v>Senegal</v>
      </c>
      <c r="H84" s="9" t="str">
        <f ca="1">+WORLDCUP!BD63</f>
        <v>Japón</v>
      </c>
      <c r="I84" s="9" t="str">
        <f ca="1">+WORLDCUP!BD69</f>
        <v>Ghana</v>
      </c>
      <c r="J84" s="9" t="str">
        <f ca="1">+WORLDCUP!BD68</f>
        <v>Uzbekistán</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Egipto</v>
      </c>
      <c r="E85" s="9" t="str">
        <f ca="1">+WORLDCUP!BD59</f>
        <v>Canadá</v>
      </c>
      <c r="F85" s="9" t="str">
        <f ca="1">+WORLDCUP!BD60</f>
        <v>Escocia</v>
      </c>
      <c r="G85" s="9" t="str">
        <f ca="1">+WORLDCUP!BD67</f>
        <v>Argelia</v>
      </c>
      <c r="H85" s="9" t="str">
        <f ca="1">+WORLDCUP!BD63</f>
        <v>Japón</v>
      </c>
      <c r="I85" s="9" t="str">
        <f ca="1">+WORLDCUP!BD69</f>
        <v>Ghana</v>
      </c>
      <c r="J85" s="9" t="str">
        <f ca="1">+WORLDCUP!BD68</f>
        <v>Uzbekistán</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Egipto</v>
      </c>
      <c r="E86" s="9" t="str">
        <f ca="1">+WORLDCUP!BD59</f>
        <v>Canadá</v>
      </c>
      <c r="F86" s="9" t="str">
        <f ca="1">+WORLDCUP!BD60</f>
        <v>Escocia</v>
      </c>
      <c r="G86" s="9" t="str">
        <f ca="1">+WORLDCUP!BD67</f>
        <v>Argelia</v>
      </c>
      <c r="H86" s="9" t="str">
        <f ca="1">+WORLDCUP!BD63</f>
        <v>Japón</v>
      </c>
      <c r="I86" s="9" t="str">
        <f ca="1">+WORLDCUP!BD69</f>
        <v>Ghana</v>
      </c>
      <c r="J86" s="9" t="str">
        <f ca="1">+WORLDCUP!BD68</f>
        <v>Uzbekistán</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Egipto</v>
      </c>
      <c r="E87" s="9" t="str">
        <f ca="1">+WORLDCUP!BD59</f>
        <v>Canadá</v>
      </c>
      <c r="F87" s="9" t="str">
        <f ca="1">+WORLDCUP!BD60</f>
        <v>Escocia</v>
      </c>
      <c r="G87" s="9" t="str">
        <f ca="1">+WORLDCUP!BD66</f>
        <v>Senegal</v>
      </c>
      <c r="H87" s="9" t="str">
        <f ca="1">+WORLDCUP!BD63</f>
        <v>Japón</v>
      </c>
      <c r="I87" s="9" t="str">
        <f ca="1">+WORLDCUP!BD69</f>
        <v>Ghana</v>
      </c>
      <c r="J87" s="9" t="str">
        <f ca="1">+WORLDCUP!BD68</f>
        <v>Uzbekistán</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Egipto</v>
      </c>
      <c r="E88" s="9" t="str">
        <f ca="1">+WORLDCUP!BD59</f>
        <v>Canadá</v>
      </c>
      <c r="F88" s="9" t="str">
        <f ca="1">+WORLDCUP!BD60</f>
        <v>Escocia</v>
      </c>
      <c r="G88" s="9" t="str">
        <f ca="1">+WORLDCUP!BD67</f>
        <v>Argelia</v>
      </c>
      <c r="H88" s="9" t="str">
        <f ca="1">+WORLDCUP!BD63</f>
        <v>Japón</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Egipto</v>
      </c>
      <c r="E89" s="9" t="str">
        <f ca="1">+WORLDCUP!BD59</f>
        <v>Canadá</v>
      </c>
      <c r="F89" s="9" t="str">
        <f ca="1">+WORLDCUP!BD60</f>
        <v>Escocia</v>
      </c>
      <c r="G89" s="9" t="str">
        <f ca="1">+WORLDCUP!BD67</f>
        <v>Argelia</v>
      </c>
      <c r="H89" s="9" t="str">
        <f ca="1">+WORLDCUP!BD63</f>
        <v>Japón</v>
      </c>
      <c r="I89" s="9" t="str">
        <f ca="1">+WORLDCUP!BD66</f>
        <v>Senegal</v>
      </c>
      <c r="J89" s="9" t="str">
        <f ca="1">+WORLDCUP!BD68</f>
        <v>Uzbekistán</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Canadá</v>
      </c>
      <c r="F90" s="9" t="str">
        <f ca="1">+WORLDCUP!BD60</f>
        <v>Escocia</v>
      </c>
      <c r="G90" s="9" t="str">
        <f ca="1">+WORLDCUP!BD66</f>
        <v>Senegal</v>
      </c>
      <c r="H90" s="9" t="str">
        <f ca="1">+WORLDCUP!BD65</f>
        <v>Arabia Saudita</v>
      </c>
      <c r="I90" s="9" t="str">
        <f ca="1">+WORLDCUP!BD69</f>
        <v>Ghana</v>
      </c>
      <c r="J90" s="9" t="str">
        <f ca="1">+WORLDCUP!BD68</f>
        <v>Uzbekistán</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Canadá</v>
      </c>
      <c r="F91" s="9" t="str">
        <f ca="1">+WORLDCUP!BD60</f>
        <v>Escocia</v>
      </c>
      <c r="G91" s="9" t="str">
        <f ca="1">+WORLDCUP!BD66</f>
        <v>Senegal</v>
      </c>
      <c r="H91" s="9" t="str">
        <f ca="1">+WORLDCUP!BD64</f>
        <v>Egipto</v>
      </c>
      <c r="I91" s="9" t="str">
        <f ca="1">+WORLDCUP!BD69</f>
        <v>Ghana</v>
      </c>
      <c r="J91" s="9" t="str">
        <f ca="1">+WORLDCUP!BD68</f>
        <v>Uzbekistán</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Canadá</v>
      </c>
      <c r="F92" s="9" t="str">
        <f ca="1">+WORLDCUP!BD60</f>
        <v>Escocia</v>
      </c>
      <c r="G92" s="9" t="str">
        <f ca="1">+WORLDCUP!BD65</f>
        <v>Arabia Saudita</v>
      </c>
      <c r="H92" s="9" t="str">
        <f ca="1">+WORLDCUP!BD64</f>
        <v>Egipto</v>
      </c>
      <c r="I92" s="9" t="str">
        <f ca="1">+WORLDCUP!BD69</f>
        <v>Ghana</v>
      </c>
      <c r="J92" s="9" t="str">
        <f ca="1">+WORLDCUP!BD68</f>
        <v>Uzbekistán</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Egipto</v>
      </c>
      <c r="E93" s="9" t="str">
        <f ca="1">+WORLDCUP!BD59</f>
        <v>Canadá</v>
      </c>
      <c r="F93" s="9" t="str">
        <f ca="1">+WORLDCUP!BD60</f>
        <v>Escocia</v>
      </c>
      <c r="G93" s="9" t="str">
        <f ca="1">+WORLDCUP!BD66</f>
        <v>Senegal</v>
      </c>
      <c r="H93" s="9" t="str">
        <f ca="1">+WORLDCUP!BD65</f>
        <v>Arabia Saudita</v>
      </c>
      <c r="I93" s="9" t="str">
        <f ca="1">+WORLDCUP!BD69</f>
        <v>Ghana</v>
      </c>
      <c r="J93" s="9" t="str">
        <f ca="1">+WORLDCUP!BD68</f>
        <v>Uzbekistán</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Canadá</v>
      </c>
      <c r="F94" s="9" t="str">
        <f ca="1">+WORLDCUP!BD60</f>
        <v>Escocia</v>
      </c>
      <c r="G94" s="9" t="str">
        <f ca="1">+WORLDCUP!BD65</f>
        <v>Arabia Saudita</v>
      </c>
      <c r="H94" s="9" t="str">
        <f ca="1">+WORLDCUP!BD64</f>
        <v>Egipto</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Canadá</v>
      </c>
      <c r="F95" s="9" t="str">
        <f ca="1">+WORLDCUP!BD60</f>
        <v>Escocia</v>
      </c>
      <c r="G95" s="9" t="str">
        <f ca="1">+WORLDCUP!BD65</f>
        <v>Arabia Saudita</v>
      </c>
      <c r="H95" s="9" t="str">
        <f ca="1">+WORLDCUP!BD64</f>
        <v>Egipto</v>
      </c>
      <c r="I95" s="9" t="str">
        <f ca="1">+WORLDCUP!BD66</f>
        <v>Senegal</v>
      </c>
      <c r="J95" s="9" t="str">
        <f ca="1">+WORLDCUP!BD68</f>
        <v>Uzbekistán</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Canadá</v>
      </c>
      <c r="F96" s="9" t="str">
        <f ca="1">+WORLDCUP!BD60</f>
        <v>Escocia</v>
      </c>
      <c r="G96" s="9" t="str">
        <f ca="1">+WORLDCUP!BD66</f>
        <v>Senegal</v>
      </c>
      <c r="H96" s="9" t="str">
        <f ca="1">+WORLDCUP!BD63</f>
        <v>Japón</v>
      </c>
      <c r="I96" s="9" t="str">
        <f ca="1">+WORLDCUP!BD69</f>
        <v>Ghana</v>
      </c>
      <c r="J96" s="9" t="str">
        <f ca="1">+WORLDCUP!BD68</f>
        <v>Uzbekistán</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Canadá</v>
      </c>
      <c r="F97" s="9" t="str">
        <f ca="1">+WORLDCUP!BD60</f>
        <v>Escocia</v>
      </c>
      <c r="G97" s="9" t="str">
        <f ca="1">+WORLDCUP!BD65</f>
        <v>Arabia Saudita</v>
      </c>
      <c r="H97" s="9" t="str">
        <f ca="1">+WORLDCUP!BD63</f>
        <v>Japón</v>
      </c>
      <c r="I97" s="9" t="str">
        <f ca="1">+WORLDCUP!BD69</f>
        <v>Ghana</v>
      </c>
      <c r="J97" s="9" t="str">
        <f ca="1">+WORLDCUP!BD68</f>
        <v>Uzbekistán</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Canadá</v>
      </c>
      <c r="F98" s="9" t="str">
        <f ca="1">+WORLDCUP!BD60</f>
        <v>Escocia</v>
      </c>
      <c r="G98" s="9" t="str">
        <f ca="1">+WORLDCUP!BD65</f>
        <v>Arabia Saudita</v>
      </c>
      <c r="H98" s="9" t="str">
        <f ca="1">+WORLDCUP!BD63</f>
        <v>Japón</v>
      </c>
      <c r="I98" s="9" t="str">
        <f ca="1">+WORLDCUP!BD69</f>
        <v>Ghana</v>
      </c>
      <c r="J98" s="9" t="str">
        <f ca="1">+WORLDCUP!BD68</f>
        <v>Uzbekistán</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Canadá</v>
      </c>
      <c r="F99" s="9" t="str">
        <f ca="1">+WORLDCUP!BD60</f>
        <v>Escocia</v>
      </c>
      <c r="G99" s="9" t="str">
        <f ca="1">+WORLDCUP!BD65</f>
        <v>Arabia Saudita</v>
      </c>
      <c r="H99" s="9" t="str">
        <f ca="1">+WORLDCUP!BD63</f>
        <v>Japón</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Canadá</v>
      </c>
      <c r="F100" s="9" t="str">
        <f ca="1">+WORLDCUP!BD60</f>
        <v>Escocia</v>
      </c>
      <c r="G100" s="9" t="str">
        <f ca="1">+WORLDCUP!BD65</f>
        <v>Arabia Saudita</v>
      </c>
      <c r="H100" s="9" t="str">
        <f ca="1">+WORLDCUP!BD63</f>
        <v>Japón</v>
      </c>
      <c r="I100" s="9" t="str">
        <f ca="1">+WORLDCUP!BD66</f>
        <v>Senegal</v>
      </c>
      <c r="J100" s="9" t="str">
        <f ca="1">+WORLDCUP!BD68</f>
        <v>Uzbekistán</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Egipto</v>
      </c>
      <c r="E101" s="9" t="str">
        <f ca="1">+WORLDCUP!BD59</f>
        <v>Canadá</v>
      </c>
      <c r="F101" s="9" t="str">
        <f ca="1">+WORLDCUP!BD60</f>
        <v>Escocia</v>
      </c>
      <c r="G101" s="9" t="str">
        <f ca="1">+WORLDCUP!BD67</f>
        <v>Argelia</v>
      </c>
      <c r="H101" s="9" t="str">
        <f ca="1">+WORLDCUP!BD63</f>
        <v>Japón</v>
      </c>
      <c r="I101" s="9" t="str">
        <f ca="1">+WORLDCUP!BD69</f>
        <v>Ghana</v>
      </c>
      <c r="J101" s="9" t="str">
        <f ca="1">+WORLDCUP!BD68</f>
        <v>Uzbekistán</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Egipto</v>
      </c>
      <c r="E102" s="9" t="str">
        <f ca="1">+WORLDCUP!BD59</f>
        <v>Canadá</v>
      </c>
      <c r="F102" s="9" t="str">
        <f ca="1">+WORLDCUP!BD60</f>
        <v>Escocia</v>
      </c>
      <c r="G102" s="9" t="str">
        <f ca="1">+WORLDCUP!BD66</f>
        <v>Senegal</v>
      </c>
      <c r="H102" s="9" t="str">
        <f ca="1">+WORLDCUP!BD63</f>
        <v>Japón</v>
      </c>
      <c r="I102" s="9" t="str">
        <f ca="1">+WORLDCUP!BD69</f>
        <v>Ghana</v>
      </c>
      <c r="J102" s="9" t="str">
        <f ca="1">+WORLDCUP!BD68</f>
        <v>Uzbekistán</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Egipto</v>
      </c>
      <c r="E103" s="9" t="str">
        <f ca="1">+WORLDCUP!BD59</f>
        <v>Canadá</v>
      </c>
      <c r="F103" s="9" t="str">
        <f ca="1">+WORLDCUP!BD60</f>
        <v>Escocia</v>
      </c>
      <c r="G103" s="9" t="str">
        <f ca="1">+WORLDCUP!BD67</f>
        <v>Argelia</v>
      </c>
      <c r="H103" s="9" t="str">
        <f ca="1">+WORLDCUP!BD63</f>
        <v>Japón</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Egipto</v>
      </c>
      <c r="E104" s="9" t="str">
        <f ca="1">+WORLDCUP!BD59</f>
        <v>Canadá</v>
      </c>
      <c r="F104" s="9" t="str">
        <f ca="1">+WORLDCUP!BD60</f>
        <v>Escocia</v>
      </c>
      <c r="G104" s="9" t="str">
        <f ca="1">+WORLDCUP!BD67</f>
        <v>Argelia</v>
      </c>
      <c r="H104" s="9" t="str">
        <f ca="1">+WORLDCUP!BD63</f>
        <v>Japón</v>
      </c>
      <c r="I104" s="9" t="str">
        <f ca="1">+WORLDCUP!BD66</f>
        <v>Senegal</v>
      </c>
      <c r="J104" s="9" t="str">
        <f ca="1">+WORLDCUP!BD68</f>
        <v>Uzbekistán</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Egipto</v>
      </c>
      <c r="E105" s="9" t="str">
        <f ca="1">+WORLDCUP!BD59</f>
        <v>Canadá</v>
      </c>
      <c r="F105" s="9" t="str">
        <f ca="1">+WORLDCUP!BD60</f>
        <v>Escocia</v>
      </c>
      <c r="G105" s="9" t="str">
        <f ca="1">+WORLDCUP!BD65</f>
        <v>Arabia Saudita</v>
      </c>
      <c r="H105" s="9" t="str">
        <f ca="1">+WORLDCUP!BD63</f>
        <v>Japón</v>
      </c>
      <c r="I105" s="9" t="str">
        <f ca="1">+WORLDCUP!BD69</f>
        <v>Ghana</v>
      </c>
      <c r="J105" s="9" t="str">
        <f ca="1">+WORLDCUP!BD68</f>
        <v>Uzbekistán</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Egipto</v>
      </c>
      <c r="E106" s="9" t="str">
        <f ca="1">+WORLDCUP!BD59</f>
        <v>Canadá</v>
      </c>
      <c r="F106" s="9" t="str">
        <f ca="1">+WORLDCUP!BD60</f>
        <v>Escocia</v>
      </c>
      <c r="G106" s="9" t="str">
        <f ca="1">+WORLDCUP!BD67</f>
        <v>Argelia</v>
      </c>
      <c r="H106" s="9" t="str">
        <f ca="1">+WORLDCUP!BD63</f>
        <v>Japón</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Egipto</v>
      </c>
      <c r="E107" s="9" t="str">
        <f ca="1">+WORLDCUP!BD59</f>
        <v>Canadá</v>
      </c>
      <c r="F107" s="9" t="str">
        <f ca="1">+WORLDCUP!BD60</f>
        <v>Escocia</v>
      </c>
      <c r="G107" s="9" t="str">
        <f ca="1">+WORLDCUP!BD67</f>
        <v>Argelia</v>
      </c>
      <c r="H107" s="9" t="str">
        <f ca="1">+WORLDCUP!BD63</f>
        <v>Japón</v>
      </c>
      <c r="I107" s="9" t="str">
        <f ca="1">+WORLDCUP!BD62</f>
        <v>Costa de Marfil</v>
      </c>
      <c r="J107" s="9" t="str">
        <f ca="1">+WORLDCUP!BD68</f>
        <v>Uzbekistán</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Egipto</v>
      </c>
      <c r="E108" s="9" t="str">
        <f ca="1">+WORLDCUP!BD59</f>
        <v>Canadá</v>
      </c>
      <c r="F108" s="9" t="str">
        <f ca="1">+WORLDCUP!BD60</f>
        <v>Escocia</v>
      </c>
      <c r="G108" s="9" t="str">
        <f ca="1">+WORLDCUP!BD65</f>
        <v>Arabia Saudita</v>
      </c>
      <c r="H108" s="9" t="str">
        <f ca="1">+WORLDCUP!BD63</f>
        <v>Japón</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Egipto</v>
      </c>
      <c r="E109" s="9" t="str">
        <f ca="1">+WORLDCUP!BD59</f>
        <v>Canadá</v>
      </c>
      <c r="F109" s="9" t="str">
        <f ca="1">+WORLDCUP!BD60</f>
        <v>Escocia</v>
      </c>
      <c r="G109" s="9" t="str">
        <f ca="1">+WORLDCUP!BD65</f>
        <v>Arabia Saudita</v>
      </c>
      <c r="H109" s="9" t="str">
        <f ca="1">+WORLDCUP!BD63</f>
        <v>Japón</v>
      </c>
      <c r="I109" s="9" t="str">
        <f ca="1">+WORLDCUP!BD66</f>
        <v>Senegal</v>
      </c>
      <c r="J109" s="9" t="str">
        <f ca="1">+WORLDCUP!BD68</f>
        <v>Uzbekistán</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Egipto</v>
      </c>
      <c r="E110" s="9" t="str">
        <f ca="1">+WORLDCUP!BD59</f>
        <v>Canadá</v>
      </c>
      <c r="F110" s="9" t="str">
        <f ca="1">+WORLDCUP!BD60</f>
        <v>Escocia</v>
      </c>
      <c r="G110" s="9" t="str">
        <f ca="1">+WORLDCUP!BD67</f>
        <v>Argelia</v>
      </c>
      <c r="H110" s="9" t="str">
        <f ca="1">+WORLDCUP!BD63</f>
        <v>Japón</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Canadá</v>
      </c>
      <c r="F111" s="9" t="str">
        <f ca="1">+WORLDCUP!BD60</f>
        <v>Escocia</v>
      </c>
      <c r="G111" s="9" t="str">
        <f ca="1">+WORLDCUP!BD66</f>
        <v>Senegal</v>
      </c>
      <c r="H111" s="9" t="str">
        <f ca="1">+WORLDCUP!BD61</f>
        <v>Paraguay</v>
      </c>
      <c r="I111" s="9" t="str">
        <f ca="1">+WORLDCUP!BD69</f>
        <v>Ghana</v>
      </c>
      <c r="J111" s="9" t="str">
        <f ca="1">+WORLDCUP!BD68</f>
        <v>Uzbekistán</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Egipto</v>
      </c>
      <c r="E112" s="9" t="str">
        <f ca="1">+WORLDCUP!BD59</f>
        <v>Canadá</v>
      </c>
      <c r="F112" s="9" t="str">
        <f ca="1">+WORLDCUP!BD60</f>
        <v>Escocia</v>
      </c>
      <c r="G112" s="9" t="str">
        <f ca="1">+WORLDCUP!BD67</f>
        <v>Argelia</v>
      </c>
      <c r="H112" s="9" t="str">
        <f ca="1">+WORLDCUP!BD61</f>
        <v>Paraguay</v>
      </c>
      <c r="I112" s="9" t="str">
        <f ca="1">+WORLDCUP!BD69</f>
        <v>Ghana</v>
      </c>
      <c r="J112" s="9" t="str">
        <f ca="1">+WORLDCUP!BD68</f>
        <v>Uzbekistán</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Egipto</v>
      </c>
      <c r="E113" s="9" t="str">
        <f ca="1">+WORLDCUP!BD59</f>
        <v>Canadá</v>
      </c>
      <c r="F113" s="9" t="str">
        <f ca="1">+WORLDCUP!BD60</f>
        <v>Escocia</v>
      </c>
      <c r="G113" s="9" t="str">
        <f ca="1">+WORLDCUP!BD67</f>
        <v>Argelia</v>
      </c>
      <c r="H113" s="9" t="str">
        <f ca="1">+WORLDCUP!BD61</f>
        <v>Paraguay</v>
      </c>
      <c r="I113" s="9" t="str">
        <f ca="1">+WORLDCUP!BD69</f>
        <v>Ghana</v>
      </c>
      <c r="J113" s="9" t="str">
        <f ca="1">+WORLDCUP!BD68</f>
        <v>Uzbekistán</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Egipto</v>
      </c>
      <c r="E114" s="9" t="str">
        <f ca="1">+WORLDCUP!BD59</f>
        <v>Canadá</v>
      </c>
      <c r="F114" s="9" t="str">
        <f ca="1">+WORLDCUP!BD60</f>
        <v>Escocia</v>
      </c>
      <c r="G114" s="9" t="str">
        <f ca="1">+WORLDCUP!BD66</f>
        <v>Senegal</v>
      </c>
      <c r="H114" s="9" t="str">
        <f ca="1">+WORLDCUP!BD61</f>
        <v>Paraguay</v>
      </c>
      <c r="I114" s="9" t="str">
        <f ca="1">+WORLDCUP!BD69</f>
        <v>Ghana</v>
      </c>
      <c r="J114" s="9" t="str">
        <f ca="1">+WORLDCUP!BD68</f>
        <v>Uzbekistán</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Egipto</v>
      </c>
      <c r="E115" s="9" t="str">
        <f ca="1">+WORLDCUP!BD59</f>
        <v>Canadá</v>
      </c>
      <c r="F115" s="9" t="str">
        <f ca="1">+WORLDCUP!BD60</f>
        <v>Escocia</v>
      </c>
      <c r="G115" s="9" t="str">
        <f ca="1">+WORLDCUP!BD67</f>
        <v>Argelia</v>
      </c>
      <c r="H115" s="9" t="str">
        <f ca="1">+WORLDCUP!BD61</f>
        <v>Paraguay</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Egipto</v>
      </c>
      <c r="E116" s="9" t="str">
        <f ca="1">+WORLDCUP!BD59</f>
        <v>Canadá</v>
      </c>
      <c r="F116" s="9" t="str">
        <f ca="1">+WORLDCUP!BD60</f>
        <v>Escocia</v>
      </c>
      <c r="G116" s="9" t="str">
        <f ca="1">+WORLDCUP!BD67</f>
        <v>Argelia</v>
      </c>
      <c r="H116" s="9" t="str">
        <f ca="1">+WORLDCUP!BD61</f>
        <v>Paraguay</v>
      </c>
      <c r="I116" s="9" t="str">
        <f ca="1">+WORLDCUP!BD66</f>
        <v>Senegal</v>
      </c>
      <c r="J116" s="9" t="str">
        <f ca="1">+WORLDCUP!BD68</f>
        <v>Uzbekistán</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Canadá</v>
      </c>
      <c r="F117" s="9" t="str">
        <f ca="1">+WORLDCUP!BD61</f>
        <v>Paraguay</v>
      </c>
      <c r="G117" s="9" t="str">
        <f ca="1">+WORLDCUP!BD66</f>
        <v>Senegal</v>
      </c>
      <c r="H117" s="9" t="str">
        <f ca="1">+WORLDCUP!BD63</f>
        <v>Japón</v>
      </c>
      <c r="I117" s="9" t="str">
        <f ca="1">+WORLDCUP!BD69</f>
        <v>Ghana</v>
      </c>
      <c r="J117" s="9" t="str">
        <f ca="1">+WORLDCUP!BD68</f>
        <v>Uzbekistán</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Canadá</v>
      </c>
      <c r="F118" s="9" t="str">
        <f ca="1">+WORLDCUP!BD61</f>
        <v>Paraguay</v>
      </c>
      <c r="G118" s="9" t="str">
        <f ca="1">+WORLDCUP!BD65</f>
        <v>Arabia Saudita</v>
      </c>
      <c r="H118" s="9" t="str">
        <f ca="1">+WORLDCUP!BD63</f>
        <v>Japón</v>
      </c>
      <c r="I118" s="9" t="str">
        <f ca="1">+WORLDCUP!BD69</f>
        <v>Ghana</v>
      </c>
      <c r="J118" s="9" t="str">
        <f ca="1">+WORLDCUP!BD68</f>
        <v>Uzbekistán</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Canadá</v>
      </c>
      <c r="F119" s="9" t="str">
        <f ca="1">+WORLDCUP!BD61</f>
        <v>Paraguay</v>
      </c>
      <c r="G119" s="9" t="str">
        <f ca="1">+WORLDCUP!BD65</f>
        <v>Arabia Saudita</v>
      </c>
      <c r="H119" s="9" t="str">
        <f ca="1">+WORLDCUP!BD63</f>
        <v>Japón</v>
      </c>
      <c r="I119" s="9" t="str">
        <f ca="1">+WORLDCUP!BD69</f>
        <v>Ghana</v>
      </c>
      <c r="J119" s="9" t="str">
        <f ca="1">+WORLDCUP!BD68</f>
        <v>Uzbekistán</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Canadá</v>
      </c>
      <c r="F120" s="9" t="str">
        <f ca="1">+WORLDCUP!BD61</f>
        <v>Paraguay</v>
      </c>
      <c r="G120" s="9" t="str">
        <f ca="1">+WORLDCUP!BD65</f>
        <v>Arabia Saudita</v>
      </c>
      <c r="H120" s="9" t="str">
        <f ca="1">+WORLDCUP!BD63</f>
        <v>Japón</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Canadá</v>
      </c>
      <c r="F121" s="9" t="str">
        <f ca="1">+WORLDCUP!BD61</f>
        <v>Paraguay</v>
      </c>
      <c r="G121" s="9" t="str">
        <f ca="1">+WORLDCUP!BD65</f>
        <v>Arabia Saudita</v>
      </c>
      <c r="H121" s="9" t="str">
        <f ca="1">+WORLDCUP!BD63</f>
        <v>Japón</v>
      </c>
      <c r="I121" s="9" t="str">
        <f ca="1">+WORLDCUP!BD66</f>
        <v>Senegal</v>
      </c>
      <c r="J121" s="9" t="str">
        <f ca="1">+WORLDCUP!BD68</f>
        <v>Uzbekistán</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Egipto</v>
      </c>
      <c r="E122" s="9" t="str">
        <f ca="1">+WORLDCUP!BD59</f>
        <v>Canadá</v>
      </c>
      <c r="F122" s="9" t="str">
        <f ca="1">+WORLDCUP!BD61</f>
        <v>Paraguay</v>
      </c>
      <c r="G122" s="9" t="str">
        <f ca="1">+WORLDCUP!BD67</f>
        <v>Argelia</v>
      </c>
      <c r="H122" s="9" t="str">
        <f ca="1">+WORLDCUP!BD63</f>
        <v>Japón</v>
      </c>
      <c r="I122" s="9" t="str">
        <f ca="1">+WORLDCUP!BD69</f>
        <v>Ghana</v>
      </c>
      <c r="J122" s="9" t="str">
        <f ca="1">+WORLDCUP!BD68</f>
        <v>Uzbekistán</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Egipto</v>
      </c>
      <c r="E123" s="9" t="str">
        <f ca="1">+WORLDCUP!BD59</f>
        <v>Canadá</v>
      </c>
      <c r="F123" s="9" t="str">
        <f ca="1">+WORLDCUP!BD61</f>
        <v>Paraguay</v>
      </c>
      <c r="G123" s="9" t="str">
        <f ca="1">+WORLDCUP!BD66</f>
        <v>Senegal</v>
      </c>
      <c r="H123" s="9" t="str">
        <f ca="1">+WORLDCUP!BD63</f>
        <v>Japón</v>
      </c>
      <c r="I123" s="9" t="str">
        <f ca="1">+WORLDCUP!BD69</f>
        <v>Ghana</v>
      </c>
      <c r="J123" s="9" t="str">
        <f ca="1">+WORLDCUP!BD68</f>
        <v>Uzbekistán</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Egipto</v>
      </c>
      <c r="E124" s="9" t="str">
        <f ca="1">+WORLDCUP!BD59</f>
        <v>Canadá</v>
      </c>
      <c r="F124" s="9" t="str">
        <f ca="1">+WORLDCUP!BD61</f>
        <v>Paraguay</v>
      </c>
      <c r="G124" s="9" t="str">
        <f ca="1">+WORLDCUP!BD67</f>
        <v>Argelia</v>
      </c>
      <c r="H124" s="9" t="str">
        <f ca="1">+WORLDCUP!BD63</f>
        <v>Japón</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Egipto</v>
      </c>
      <c r="E125" s="9" t="str">
        <f ca="1">+WORLDCUP!BD59</f>
        <v>Canadá</v>
      </c>
      <c r="F125" s="9" t="str">
        <f ca="1">+WORLDCUP!BD61</f>
        <v>Paraguay</v>
      </c>
      <c r="G125" s="9" t="str">
        <f ca="1">+WORLDCUP!BD67</f>
        <v>Argelia</v>
      </c>
      <c r="H125" s="9" t="str">
        <f ca="1">+WORLDCUP!BD63</f>
        <v>Japón</v>
      </c>
      <c r="I125" s="9" t="str">
        <f ca="1">+WORLDCUP!BD66</f>
        <v>Senegal</v>
      </c>
      <c r="J125" s="9" t="str">
        <f ca="1">+WORLDCUP!BD68</f>
        <v>Uzbekistán</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Egipto</v>
      </c>
      <c r="E126" s="9" t="str">
        <f ca="1">+WORLDCUP!BD59</f>
        <v>Canadá</v>
      </c>
      <c r="F126" s="9" t="str">
        <f ca="1">+WORLDCUP!BD61</f>
        <v>Paraguay</v>
      </c>
      <c r="G126" s="9" t="str">
        <f ca="1">+WORLDCUP!BD65</f>
        <v>Arabia Saudita</v>
      </c>
      <c r="H126" s="9" t="str">
        <f ca="1">+WORLDCUP!BD63</f>
        <v>Japón</v>
      </c>
      <c r="I126" s="9" t="str">
        <f ca="1">+WORLDCUP!BD69</f>
        <v>Ghana</v>
      </c>
      <c r="J126" s="9" t="str">
        <f ca="1">+WORLDCUP!BD68</f>
        <v>Uzbekistán</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Egipto</v>
      </c>
      <c r="E127" s="9" t="str">
        <f ca="1">+WORLDCUP!BD59</f>
        <v>Canadá</v>
      </c>
      <c r="F127" s="9" t="str">
        <f ca="1">+WORLDCUP!BD61</f>
        <v>Paraguay</v>
      </c>
      <c r="G127" s="9" t="str">
        <f ca="1">+WORLDCUP!BD65</f>
        <v>Arabia Saudita</v>
      </c>
      <c r="H127" s="9" t="str">
        <f ca="1">+WORLDCUP!BD63</f>
        <v>Japón</v>
      </c>
      <c r="I127" s="9" t="str">
        <f ca="1">+WORLDCUP!BD69</f>
        <v>Ghana</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Egipto</v>
      </c>
      <c r="E128" s="9" t="str">
        <f ca="1">+WORLDCUP!BD59</f>
        <v>Canadá</v>
      </c>
      <c r="F128" s="9" t="str">
        <f ca="1">+WORLDCUP!BD60</f>
        <v>Escocia</v>
      </c>
      <c r="G128" s="9" t="str">
        <f ca="1">+WORLDCUP!BD67</f>
        <v>Argelia</v>
      </c>
      <c r="H128" s="9" t="str">
        <f ca="1">+WORLDCUP!BD63</f>
        <v>Japón</v>
      </c>
      <c r="I128" s="9" t="str">
        <f ca="1">+WORLDCUP!BD61</f>
        <v>Paraguay</v>
      </c>
      <c r="J128" s="9" t="str">
        <f ca="1">+WORLDCUP!BD68</f>
        <v>Uzbekistán</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Egipto</v>
      </c>
      <c r="E129" s="9" t="str">
        <f ca="1">+WORLDCUP!BD59</f>
        <v>Canadá</v>
      </c>
      <c r="F129" s="9" t="str">
        <f ca="1">+WORLDCUP!BD61</f>
        <v>Paraguay</v>
      </c>
      <c r="G129" s="9" t="str">
        <f ca="1">+WORLDCUP!BD65</f>
        <v>Arabia Saudita</v>
      </c>
      <c r="H129" s="9" t="str">
        <f ca="1">+WORLDCUP!BD63</f>
        <v>Japón</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Egipto</v>
      </c>
      <c r="E130" s="9" t="str">
        <f ca="1">+WORLDCUP!BD59</f>
        <v>Canadá</v>
      </c>
      <c r="F130" s="9" t="str">
        <f ca="1">+WORLDCUP!BD61</f>
        <v>Paraguay</v>
      </c>
      <c r="G130" s="9" t="str">
        <f ca="1">+WORLDCUP!BD65</f>
        <v>Arabia Saudita</v>
      </c>
      <c r="H130" s="9" t="str">
        <f ca="1">+WORLDCUP!BD63</f>
        <v>Japón</v>
      </c>
      <c r="I130" s="9" t="str">
        <f ca="1">+WORLDCUP!BD66</f>
        <v>Senegal</v>
      </c>
      <c r="J130" s="9" t="str">
        <f ca="1">+WORLDCUP!BD68</f>
        <v>Uzbekistán</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Egipto</v>
      </c>
      <c r="E131" s="9" t="str">
        <f ca="1">+WORLDCUP!BD59</f>
        <v>Canadá</v>
      </c>
      <c r="F131" s="9" t="str">
        <f ca="1">+WORLDCUP!BD60</f>
        <v>Escocia</v>
      </c>
      <c r="G131" s="9" t="str">
        <f ca="1">+WORLDCUP!BD67</f>
        <v>Argelia</v>
      </c>
      <c r="H131" s="9" t="str">
        <f ca="1">+WORLDCUP!BD63</f>
        <v>Japón</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Canadá</v>
      </c>
      <c r="F132" s="9" t="str">
        <f ca="1">+WORLDCUP!BD60</f>
        <v>Escocia</v>
      </c>
      <c r="G132" s="9" t="str">
        <f ca="1">+WORLDCUP!BD66</f>
        <v>Senegal</v>
      </c>
      <c r="H132" s="9" t="str">
        <f ca="1">+WORLDCUP!BD61</f>
        <v>Paraguay</v>
      </c>
      <c r="I132" s="9" t="str">
        <f ca="1">+WORLDCUP!BD69</f>
        <v>Ghana</v>
      </c>
      <c r="J132" s="9" t="str">
        <f ca="1">+WORLDCUP!BD68</f>
        <v>Uzbekistán</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Canadá</v>
      </c>
      <c r="F133" s="9" t="str">
        <f ca="1">+WORLDCUP!BD60</f>
        <v>Escocia</v>
      </c>
      <c r="G133" s="9" t="str">
        <f ca="1">+WORLDCUP!BD65</f>
        <v>Arabia Saudita</v>
      </c>
      <c r="H133" s="9" t="str">
        <f ca="1">+WORLDCUP!BD61</f>
        <v>Paraguay</v>
      </c>
      <c r="I133" s="9" t="str">
        <f ca="1">+WORLDCUP!BD69</f>
        <v>Ghana</v>
      </c>
      <c r="J133" s="9" t="str">
        <f ca="1">+WORLDCUP!BD68</f>
        <v>Uzbekistán</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Canadá</v>
      </c>
      <c r="F134" s="9" t="str">
        <f ca="1">+WORLDCUP!BD60</f>
        <v>Escocia</v>
      </c>
      <c r="G134" s="9" t="str">
        <f ca="1">+WORLDCUP!BD65</f>
        <v>Arabia Saudita</v>
      </c>
      <c r="H134" s="9" t="str">
        <f ca="1">+WORLDCUP!BD61</f>
        <v>Paraguay</v>
      </c>
      <c r="I134" s="9" t="str">
        <f ca="1">+WORLDCUP!BD69</f>
        <v>Ghana</v>
      </c>
      <c r="J134" s="9" t="str">
        <f ca="1">+WORLDCUP!BD68</f>
        <v>Uzbekistán</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Canadá</v>
      </c>
      <c r="F135" s="9" t="str">
        <f ca="1">+WORLDCUP!BD60</f>
        <v>Escocia</v>
      </c>
      <c r="G135" s="9" t="str">
        <f ca="1">+WORLDCUP!BD65</f>
        <v>Arabia Saudita</v>
      </c>
      <c r="H135" s="9" t="str">
        <f ca="1">+WORLDCUP!BD61</f>
        <v>Paraguay</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Canadá</v>
      </c>
      <c r="F136" s="9" t="str">
        <f ca="1">+WORLDCUP!BD60</f>
        <v>Escocia</v>
      </c>
      <c r="G136" s="9" t="str">
        <f ca="1">+WORLDCUP!BD65</f>
        <v>Arabia Saudita</v>
      </c>
      <c r="H136" s="9" t="str">
        <f ca="1">+WORLDCUP!BD61</f>
        <v>Paraguay</v>
      </c>
      <c r="I136" s="9" t="str">
        <f ca="1">+WORLDCUP!BD66</f>
        <v>Senegal</v>
      </c>
      <c r="J136" s="9" t="str">
        <f ca="1">+WORLDCUP!BD68</f>
        <v>Uzbekistán</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Egipto</v>
      </c>
      <c r="E137" s="9" t="str">
        <f ca="1">+WORLDCUP!BD59</f>
        <v>Canadá</v>
      </c>
      <c r="F137" s="9" t="str">
        <f ca="1">+WORLDCUP!BD60</f>
        <v>Escocia</v>
      </c>
      <c r="G137" s="9" t="str">
        <f ca="1">+WORLDCUP!BD67</f>
        <v>Argelia</v>
      </c>
      <c r="H137" s="9" t="str">
        <f ca="1">+WORLDCUP!BD61</f>
        <v>Paraguay</v>
      </c>
      <c r="I137" s="9" t="str">
        <f ca="1">+WORLDCUP!BD69</f>
        <v>Ghana</v>
      </c>
      <c r="J137" s="9" t="str">
        <f ca="1">+WORLDCUP!BD68</f>
        <v>Uzbekistán</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Egipto</v>
      </c>
      <c r="E138" s="9" t="str">
        <f ca="1">+WORLDCUP!BD59</f>
        <v>Canadá</v>
      </c>
      <c r="F138" s="9" t="str">
        <f ca="1">+WORLDCUP!BD60</f>
        <v>Escocia</v>
      </c>
      <c r="G138" s="9" t="str">
        <f ca="1">+WORLDCUP!BD66</f>
        <v>Senegal</v>
      </c>
      <c r="H138" s="9" t="str">
        <f ca="1">+WORLDCUP!BD61</f>
        <v>Paraguay</v>
      </c>
      <c r="I138" s="9" t="str">
        <f ca="1">+WORLDCUP!BD69</f>
        <v>Ghana</v>
      </c>
      <c r="J138" s="9" t="str">
        <f ca="1">+WORLDCUP!BD68</f>
        <v>Uzbekistán</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Egipto</v>
      </c>
      <c r="E139" s="9" t="str">
        <f ca="1">+WORLDCUP!BD59</f>
        <v>Canadá</v>
      </c>
      <c r="F139" s="9" t="str">
        <f ca="1">+WORLDCUP!BD60</f>
        <v>Escocia</v>
      </c>
      <c r="G139" s="9" t="str">
        <f ca="1">+WORLDCUP!BD67</f>
        <v>Argelia</v>
      </c>
      <c r="H139" s="9" t="str">
        <f ca="1">+WORLDCUP!BD61</f>
        <v>Paraguay</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Egipto</v>
      </c>
      <c r="E140" s="9" t="str">
        <f ca="1">+WORLDCUP!BD59</f>
        <v>Canadá</v>
      </c>
      <c r="F140" s="9" t="str">
        <f ca="1">+WORLDCUP!BD60</f>
        <v>Escocia</v>
      </c>
      <c r="G140" s="9" t="str">
        <f ca="1">+WORLDCUP!BD67</f>
        <v>Argelia</v>
      </c>
      <c r="H140" s="9" t="str">
        <f ca="1">+WORLDCUP!BD61</f>
        <v>Paraguay</v>
      </c>
      <c r="I140" s="9" t="str">
        <f ca="1">+WORLDCUP!BD66</f>
        <v>Senegal</v>
      </c>
      <c r="J140" s="9" t="str">
        <f ca="1">+WORLDCUP!BD68</f>
        <v>Uzbekistán</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Egipto</v>
      </c>
      <c r="E141" s="9" t="str">
        <f ca="1">+WORLDCUP!BD59</f>
        <v>Canadá</v>
      </c>
      <c r="F141" s="9" t="str">
        <f ca="1">+WORLDCUP!BD60</f>
        <v>Escocia</v>
      </c>
      <c r="G141" s="9" t="str">
        <f ca="1">+WORLDCUP!BD65</f>
        <v>Arabia Saudita</v>
      </c>
      <c r="H141" s="9" t="str">
        <f ca="1">+WORLDCUP!BD61</f>
        <v>Paraguay</v>
      </c>
      <c r="I141" s="9" t="str">
        <f ca="1">+WORLDCUP!BD69</f>
        <v>Ghana</v>
      </c>
      <c r="J141" s="9" t="str">
        <f ca="1">+WORLDCUP!BD68</f>
        <v>Uzbekistán</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Egipto</v>
      </c>
      <c r="E142" s="9" t="str">
        <f ca="1">+WORLDCUP!BD59</f>
        <v>Canadá</v>
      </c>
      <c r="F142" s="9" t="str">
        <f ca="1">+WORLDCUP!BD60</f>
        <v>Escocia</v>
      </c>
      <c r="G142" s="9" t="str">
        <f ca="1">+WORLDCUP!BD67</f>
        <v>Argelia</v>
      </c>
      <c r="H142" s="9" t="str">
        <f ca="1">+WORLDCUP!BD61</f>
        <v>Paraguay</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Egipto</v>
      </c>
      <c r="E143" s="9" t="str">
        <f ca="1">+WORLDCUP!BD59</f>
        <v>Canadá</v>
      </c>
      <c r="F143" s="9" t="str">
        <f ca="1">+WORLDCUP!BD60</f>
        <v>Escocia</v>
      </c>
      <c r="G143" s="9" t="str">
        <f ca="1">+WORLDCUP!BD67</f>
        <v>Argelia</v>
      </c>
      <c r="H143" s="9" t="str">
        <f ca="1">+WORLDCUP!BD61</f>
        <v>Paraguay</v>
      </c>
      <c r="I143" s="9" t="str">
        <f ca="1">+WORLDCUP!BD62</f>
        <v>Costa de Marfil</v>
      </c>
      <c r="J143" s="9" t="str">
        <f ca="1">+WORLDCUP!BD68</f>
        <v>Uzbekistán</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Egipto</v>
      </c>
      <c r="E144" s="9" t="str">
        <f ca="1">+WORLDCUP!BD59</f>
        <v>Canadá</v>
      </c>
      <c r="F144" s="9" t="str">
        <f ca="1">+WORLDCUP!BD60</f>
        <v>Escocia</v>
      </c>
      <c r="G144" s="9" t="str">
        <f ca="1">+WORLDCUP!BD65</f>
        <v>Arabia Saudita</v>
      </c>
      <c r="H144" s="9" t="str">
        <f ca="1">+WORLDCUP!BD61</f>
        <v>Paraguay</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Egipto</v>
      </c>
      <c r="E145" s="9" t="str">
        <f ca="1">+WORLDCUP!BD59</f>
        <v>Canadá</v>
      </c>
      <c r="F145" s="9" t="str">
        <f ca="1">+WORLDCUP!BD60</f>
        <v>Escocia</v>
      </c>
      <c r="G145" s="9" t="str">
        <f ca="1">+WORLDCUP!BD65</f>
        <v>Arabia Saudita</v>
      </c>
      <c r="H145" s="9" t="str">
        <f ca="1">+WORLDCUP!BD61</f>
        <v>Paraguay</v>
      </c>
      <c r="I145" s="9" t="str">
        <f ca="1">+WORLDCUP!BD66</f>
        <v>Senegal</v>
      </c>
      <c r="J145" s="9" t="str">
        <f ca="1">+WORLDCUP!BD68</f>
        <v>Uzbekistán</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Egipto</v>
      </c>
      <c r="E146" s="9" t="str">
        <f ca="1">+WORLDCUP!BD59</f>
        <v>Canadá</v>
      </c>
      <c r="F146" s="9" t="str">
        <f ca="1">+WORLDCUP!BD60</f>
        <v>Escocia</v>
      </c>
      <c r="G146" s="9" t="str">
        <f ca="1">+WORLDCUP!BD67</f>
        <v>Argelia</v>
      </c>
      <c r="H146" s="9" t="str">
        <f ca="1">+WORLDCUP!BD61</f>
        <v>Paraguay</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Canadá</v>
      </c>
      <c r="F147" s="9" t="str">
        <f ca="1">+WORLDCUP!BD61</f>
        <v>Paraguay</v>
      </c>
      <c r="G147" s="9" t="str">
        <f ca="1">+WORLDCUP!BD62</f>
        <v>Costa de Marfil</v>
      </c>
      <c r="H147" s="9" t="str">
        <f ca="1">+WORLDCUP!BD63</f>
        <v>Japón</v>
      </c>
      <c r="I147" s="9" t="str">
        <f ca="1">+WORLDCUP!BD69</f>
        <v>Ghana</v>
      </c>
      <c r="J147" s="9" t="str">
        <f ca="1">+WORLDCUP!BD68</f>
        <v>Uzbekistán</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Canadá</v>
      </c>
      <c r="F148" s="9" t="str">
        <f ca="1">+WORLDCUP!BD61</f>
        <v>Paraguay</v>
      </c>
      <c r="G148" s="9" t="str">
        <f ca="1">+WORLDCUP!BD66</f>
        <v>Senegal</v>
      </c>
      <c r="H148" s="9" t="str">
        <f ca="1">+WORLDCUP!BD63</f>
        <v>Japón</v>
      </c>
      <c r="I148" s="9" t="str">
        <f ca="1">+WORLDCUP!BD69</f>
        <v>Ghana</v>
      </c>
      <c r="J148" s="9" t="str">
        <f ca="1">+WORLDCUP!BD68</f>
        <v>Uzbekistán</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Canadá</v>
      </c>
      <c r="F149" s="9" t="str">
        <f ca="1">+WORLDCUP!BD61</f>
        <v>Paraguay</v>
      </c>
      <c r="G149" s="9" t="str">
        <f ca="1">+WORLDCUP!BD62</f>
        <v>Costa de Marfil</v>
      </c>
      <c r="H149" s="9" t="str">
        <f ca="1">+WORLDCUP!BD63</f>
        <v>Japón</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Canadá</v>
      </c>
      <c r="F150" s="9" t="str">
        <f ca="1">+WORLDCUP!BD61</f>
        <v>Paraguay</v>
      </c>
      <c r="G150" s="9" t="str">
        <f ca="1">+WORLDCUP!BD62</f>
        <v>Costa de Marfil</v>
      </c>
      <c r="H150" s="9" t="str">
        <f ca="1">+WORLDCUP!BD63</f>
        <v>Japón</v>
      </c>
      <c r="I150" s="9" t="str">
        <f ca="1">+WORLDCUP!BD66</f>
        <v>Senegal</v>
      </c>
      <c r="J150" s="9" t="str">
        <f ca="1">+WORLDCUP!BD68</f>
        <v>Uzbekistán</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Canadá</v>
      </c>
      <c r="F151" s="9" t="str">
        <f ca="1">+WORLDCUP!BD61</f>
        <v>Paraguay</v>
      </c>
      <c r="G151" s="9" t="str">
        <f ca="1">+WORLDCUP!BD65</f>
        <v>Arabia Saudita</v>
      </c>
      <c r="H151" s="9" t="str">
        <f ca="1">+WORLDCUP!BD63</f>
        <v>Japón</v>
      </c>
      <c r="I151" s="9" t="str">
        <f ca="1">+WORLDCUP!BD69</f>
        <v>Ghana</v>
      </c>
      <c r="J151" s="9" t="str">
        <f ca="1">+WORLDCUP!BD68</f>
        <v>Uzbekistán</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Canadá</v>
      </c>
      <c r="F152" s="9" t="str">
        <f ca="1">+WORLDCUP!BD61</f>
        <v>Paraguay</v>
      </c>
      <c r="G152" s="9" t="str">
        <f ca="1">+WORLDCUP!BD65</f>
        <v>Arabia Saudita</v>
      </c>
      <c r="H152" s="9" t="str">
        <f ca="1">+WORLDCUP!BD63</f>
        <v>Japón</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Canadá</v>
      </c>
      <c r="F153" s="9" t="str">
        <f ca="1">+WORLDCUP!BD61</f>
        <v>Paraguay</v>
      </c>
      <c r="G153" s="9" t="str">
        <f ca="1">+WORLDCUP!BD65</f>
        <v>Arabia Saudita</v>
      </c>
      <c r="H153" s="9" t="str">
        <f ca="1">+WORLDCUP!BD63</f>
        <v>Japón</v>
      </c>
      <c r="I153" s="9" t="str">
        <f ca="1">+WORLDCUP!BD62</f>
        <v>Costa de Marfil</v>
      </c>
      <c r="J153" s="9" t="str">
        <f ca="1">+WORLDCUP!BD68</f>
        <v>Uzbekistán</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Canadá</v>
      </c>
      <c r="F154" s="9" t="str">
        <f ca="1">+WORLDCUP!BD61</f>
        <v>Paraguay</v>
      </c>
      <c r="G154" s="9" t="str">
        <f ca="1">+WORLDCUP!BD65</f>
        <v>Arabia Saudita</v>
      </c>
      <c r="H154" s="9" t="str">
        <f ca="1">+WORLDCUP!BD63</f>
        <v>Japón</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Canadá</v>
      </c>
      <c r="F155" s="9" t="str">
        <f ca="1">+WORLDCUP!BD61</f>
        <v>Paraguay</v>
      </c>
      <c r="G155" s="9" t="str">
        <f ca="1">+WORLDCUP!BD65</f>
        <v>Arabia Saudita</v>
      </c>
      <c r="H155" s="9" t="str">
        <f ca="1">+WORLDCUP!BD63</f>
        <v>Japón</v>
      </c>
      <c r="I155" s="9" t="str">
        <f ca="1">+WORLDCUP!BD66</f>
        <v>Senegal</v>
      </c>
      <c r="J155" s="9" t="str">
        <f ca="1">+WORLDCUP!BD68</f>
        <v>Uzbekistán</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Canadá</v>
      </c>
      <c r="F156" s="9" t="str">
        <f ca="1">+WORLDCUP!BD61</f>
        <v>Paraguay</v>
      </c>
      <c r="G156" s="9" t="str">
        <f ca="1">+WORLDCUP!BD65</f>
        <v>Arabia Saudita</v>
      </c>
      <c r="H156" s="9" t="str">
        <f ca="1">+WORLDCUP!BD63</f>
        <v>Japón</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Egipto</v>
      </c>
      <c r="E157" s="9" t="str">
        <f ca="1">+WORLDCUP!BD59</f>
        <v>Canadá</v>
      </c>
      <c r="F157" s="9" t="str">
        <f ca="1">+WORLDCUP!BD61</f>
        <v>Paraguay</v>
      </c>
      <c r="G157" s="9" t="str">
        <f ca="1">+WORLDCUP!BD62</f>
        <v>Costa de Marfil</v>
      </c>
      <c r="H157" s="9" t="str">
        <f ca="1">+WORLDCUP!BD63</f>
        <v>Japón</v>
      </c>
      <c r="I157" s="9" t="str">
        <f ca="1">+WORLDCUP!BD69</f>
        <v>Ghana</v>
      </c>
      <c r="J157" s="9" t="str">
        <f ca="1">+WORLDCUP!BD68</f>
        <v>Uzbekistán</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Egipto</v>
      </c>
      <c r="E158" s="9" t="str">
        <f ca="1">+WORLDCUP!BD59</f>
        <v>Canadá</v>
      </c>
      <c r="F158" s="9" t="str">
        <f ca="1">+WORLDCUP!BD61</f>
        <v>Paraguay</v>
      </c>
      <c r="G158" s="9" t="str">
        <f ca="1">+WORLDCUP!BD67</f>
        <v>Argelia</v>
      </c>
      <c r="H158" s="9" t="str">
        <f ca="1">+WORLDCUP!BD63</f>
        <v>Japón</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1</v>
      </c>
      <c r="C159" s="9" t="str">
        <f ca="1">+WORLDCUP!BD60</f>
        <v>Escocia</v>
      </c>
      <c r="D159" s="9" t="str">
        <f ca="1">+WORLDCUP!BD64</f>
        <v>Egipto</v>
      </c>
      <c r="E159" s="9" t="str">
        <f ca="1">+WORLDCUP!BD59</f>
        <v>Canadá</v>
      </c>
      <c r="F159" s="9" t="str">
        <f ca="1">+WORLDCUP!BD61</f>
        <v>Paraguay</v>
      </c>
      <c r="G159" s="9" t="str">
        <f ca="1">+WORLDCUP!BD67</f>
        <v>Argelia</v>
      </c>
      <c r="H159" s="9" t="str">
        <f ca="1">+WORLDCUP!BD63</f>
        <v>Japón</v>
      </c>
      <c r="I159" s="9" t="str">
        <f ca="1">+WORLDCUP!BD62</f>
        <v>Costa de Marfil</v>
      </c>
      <c r="J159" s="9" t="str">
        <f ca="1">+WORLDCUP!BD68</f>
        <v>Uzbekistán</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Egipto</v>
      </c>
      <c r="E160" s="9" t="str">
        <f ca="1">+WORLDCUP!BD59</f>
        <v>Canadá</v>
      </c>
      <c r="F160" s="9" t="str">
        <f ca="1">+WORLDCUP!BD61</f>
        <v>Paraguay</v>
      </c>
      <c r="G160" s="9" t="str">
        <f ca="1">+WORLDCUP!BD62</f>
        <v>Costa de Marfil</v>
      </c>
      <c r="H160" s="9" t="str">
        <f ca="1">+WORLDCUP!BD63</f>
        <v>Japón</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Egipto</v>
      </c>
      <c r="E161" s="9" t="str">
        <f ca="1">+WORLDCUP!BD59</f>
        <v>Canadá</v>
      </c>
      <c r="F161" s="9" t="str">
        <f ca="1">+WORLDCUP!BD61</f>
        <v>Paraguay</v>
      </c>
      <c r="G161" s="9" t="str">
        <f ca="1">+WORLDCUP!BD62</f>
        <v>Costa de Marfil</v>
      </c>
      <c r="H161" s="9" t="str">
        <f ca="1">+WORLDCUP!BD63</f>
        <v>Japón</v>
      </c>
      <c r="I161" s="9" t="str">
        <f ca="1">+WORLDCUP!BD66</f>
        <v>Senegal</v>
      </c>
      <c r="J161" s="9" t="str">
        <f ca="1">+WORLDCUP!BD68</f>
        <v>Uzbekistán</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Egipto</v>
      </c>
      <c r="E162" s="9" t="str">
        <f ca="1">+WORLDCUP!BD59</f>
        <v>Canadá</v>
      </c>
      <c r="F162" s="9" t="str">
        <f ca="1">+WORLDCUP!BD61</f>
        <v>Paraguay</v>
      </c>
      <c r="G162" s="9" t="str">
        <f ca="1">+WORLDCUP!BD67</f>
        <v>Argelia</v>
      </c>
      <c r="H162" s="9" t="str">
        <f ca="1">+WORLDCUP!BD63</f>
        <v>Japón</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Egipto</v>
      </c>
      <c r="E163" s="9" t="str">
        <f ca="1">+WORLDCUP!BD59</f>
        <v>Canadá</v>
      </c>
      <c r="F163" s="9" t="str">
        <f ca="1">+WORLDCUP!BD61</f>
        <v>Paraguay</v>
      </c>
      <c r="G163" s="9" t="str">
        <f ca="1">+WORLDCUP!BD65</f>
        <v>Arabia Saudita</v>
      </c>
      <c r="H163" s="9" t="str">
        <f ca="1">+WORLDCUP!BD63</f>
        <v>Japón</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Egipto</v>
      </c>
      <c r="E164" s="9" t="str">
        <f ca="1">+WORLDCUP!BD59</f>
        <v>Canadá</v>
      </c>
      <c r="F164" s="9" t="str">
        <f ca="1">+WORLDCUP!BD61</f>
        <v>Paraguay</v>
      </c>
      <c r="G164" s="9" t="str">
        <f ca="1">+WORLDCUP!BD65</f>
        <v>Arabia Saudita</v>
      </c>
      <c r="H164" s="9" t="str">
        <f ca="1">+WORLDCUP!BD63</f>
        <v>Japón</v>
      </c>
      <c r="I164" s="9" t="str">
        <f ca="1">+WORLDCUP!BD62</f>
        <v>Costa de Marfil</v>
      </c>
      <c r="J164" s="9" t="str">
        <f ca="1">+WORLDCUP!BD68</f>
        <v>Uzbekistán</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Egipto</v>
      </c>
      <c r="E165" s="9" t="str">
        <f ca="1">+WORLDCUP!BD59</f>
        <v>Canadá</v>
      </c>
      <c r="F165" s="9" t="str">
        <f ca="1">+WORLDCUP!BD60</f>
        <v>Escocia</v>
      </c>
      <c r="G165" s="9" t="str">
        <f ca="1">+WORLDCUP!BD67</f>
        <v>Argelia</v>
      </c>
      <c r="H165" s="9" t="str">
        <f ca="1">+WORLDCUP!BD63</f>
        <v>Japón</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Egipto</v>
      </c>
      <c r="E166" s="9" t="str">
        <f ca="1">+WORLDCUP!BD59</f>
        <v>Canadá</v>
      </c>
      <c r="F166" s="9" t="str">
        <f ca="1">+WORLDCUP!BD61</f>
        <v>Paraguay</v>
      </c>
      <c r="G166" s="9" t="str">
        <f ca="1">+WORLDCUP!BD65</f>
        <v>Arabia Saudita</v>
      </c>
      <c r="H166" s="9" t="str">
        <f ca="1">+WORLDCUP!BD63</f>
        <v>Japón</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Japón</v>
      </c>
      <c r="G167" s="9" t="str">
        <f ca="1">+WORLDCUP!BD58</f>
        <v>República Checa</v>
      </c>
      <c r="H167" s="9" t="str">
        <f ca="1">+WORLDCUP!BD64</f>
        <v>Egipto</v>
      </c>
      <c r="I167" s="9" t="str">
        <f ca="1">+WORLDCUP!BD69</f>
        <v>Ghana</v>
      </c>
      <c r="J167" s="9" t="str">
        <f ca="1">+WORLDCUP!BD68</f>
        <v>Uzbekistán</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República Checa</v>
      </c>
      <c r="G168" s="9" t="str">
        <f ca="1">+WORLDCUP!BD65</f>
        <v>Arabia Saudita</v>
      </c>
      <c r="H168" s="9" t="str">
        <f ca="1">+WORLDCUP!BD64</f>
        <v>Egipto</v>
      </c>
      <c r="I168" s="9" t="str">
        <f ca="1">+WORLDCUP!BD69</f>
        <v>Ghana</v>
      </c>
      <c r="J168" s="9" t="str">
        <f ca="1">+WORLDCUP!BD68</f>
        <v>Uzbekistán</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Japón</v>
      </c>
      <c r="G169" s="9" t="str">
        <f ca="1">+WORLDCUP!BD58</f>
        <v>República Checa</v>
      </c>
      <c r="H169" s="9" t="str">
        <f ca="1">+WORLDCUP!BD65</f>
        <v>Arabia Saudita</v>
      </c>
      <c r="I169" s="9" t="str">
        <f ca="1">+WORLDCUP!BD69</f>
        <v>Ghana</v>
      </c>
      <c r="J169" s="9" t="str">
        <f ca="1">+WORLDCUP!BD68</f>
        <v>Uzbekistán</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Japón</v>
      </c>
      <c r="G170" s="9" t="str">
        <f ca="1">+WORLDCUP!BD58</f>
        <v>República Checa</v>
      </c>
      <c r="H170" s="9" t="str">
        <f ca="1">+WORLDCUP!BD64</f>
        <v>Egipto</v>
      </c>
      <c r="I170" s="9" t="str">
        <f ca="1">+WORLDCUP!BD69</f>
        <v>Ghana</v>
      </c>
      <c r="J170" s="9" t="str">
        <f ca="1">+WORLDCUP!BD68</f>
        <v>Uzbekistán</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Egipto</v>
      </c>
      <c r="E171" s="9" t="str">
        <f ca="1">+WORLDCUP!BD67</f>
        <v>Argelia</v>
      </c>
      <c r="F171" s="9" t="str">
        <f ca="1">+WORLDCUP!BD63</f>
        <v>Japón</v>
      </c>
      <c r="G171" s="9" t="str">
        <f ca="1">+WORLDCUP!BD58</f>
        <v>República Checa</v>
      </c>
      <c r="H171" s="9" t="str">
        <f ca="1">+WORLDCUP!BD65</f>
        <v>Arabia Saudita</v>
      </c>
      <c r="I171" s="9" t="str">
        <f ca="1">+WORLDCUP!BD69</f>
        <v>Ghana</v>
      </c>
      <c r="J171" s="9" t="str">
        <f ca="1">+WORLDCUP!BD68</f>
        <v>Uzbekistán</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Egipto</v>
      </c>
      <c r="E172" s="9" t="str">
        <f ca="1">+WORLDCUP!BD66</f>
        <v>Senegal</v>
      </c>
      <c r="F172" s="9" t="str">
        <f ca="1">+WORLDCUP!BD63</f>
        <v>Japón</v>
      </c>
      <c r="G172" s="9" t="str">
        <f ca="1">+WORLDCUP!BD58</f>
        <v>República Checa</v>
      </c>
      <c r="H172" s="9" t="str">
        <f ca="1">+WORLDCUP!BD65</f>
        <v>Arabia Saudita</v>
      </c>
      <c r="I172" s="9" t="str">
        <f ca="1">+WORLDCUP!BD69</f>
        <v>Ghana</v>
      </c>
      <c r="J172" s="9" t="str">
        <f ca="1">+WORLDCUP!BD68</f>
        <v>Uzbekistán</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Egipto</v>
      </c>
      <c r="E173" s="9" t="str">
        <f ca="1">+WORLDCUP!BD67</f>
        <v>Argelia</v>
      </c>
      <c r="F173" s="9" t="str">
        <f ca="1">+WORLDCUP!BD63</f>
        <v>Japón</v>
      </c>
      <c r="G173" s="9" t="str">
        <f ca="1">+WORLDCUP!BD58</f>
        <v>República Checa</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Egipto</v>
      </c>
      <c r="E174" s="9" t="str">
        <f ca="1">+WORLDCUP!BD67</f>
        <v>Argelia</v>
      </c>
      <c r="F174" s="9" t="str">
        <f ca="1">+WORLDCUP!BD63</f>
        <v>Japón</v>
      </c>
      <c r="G174" s="9" t="str">
        <f ca="1">+WORLDCUP!BD58</f>
        <v>República Checa</v>
      </c>
      <c r="H174" s="9" t="str">
        <f ca="1">+WORLDCUP!BD65</f>
        <v>Arabia Saudita</v>
      </c>
      <c r="I174" s="9" t="str">
        <f ca="1">+WORLDCUP!BD66</f>
        <v>Senegal</v>
      </c>
      <c r="J174" s="9" t="str">
        <f ca="1">+WORLDCUP!BD68</f>
        <v>Uzbekistán</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Paraguay</v>
      </c>
      <c r="G175" s="9" t="str">
        <f ca="1">+WORLDCUP!BD58</f>
        <v>República Checa</v>
      </c>
      <c r="H175" s="9" t="str">
        <f ca="1">+WORLDCUP!BD64</f>
        <v>Egipto</v>
      </c>
      <c r="I175" s="9" t="str">
        <f ca="1">+WORLDCUP!BD69</f>
        <v>Ghana</v>
      </c>
      <c r="J175" s="9" t="str">
        <f ca="1">+WORLDCUP!BD68</f>
        <v>Uzbekistán</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Paraguay</v>
      </c>
      <c r="G176" s="9" t="str">
        <f ca="1">+WORLDCUP!BD58</f>
        <v>República Checa</v>
      </c>
      <c r="H176" s="9" t="str">
        <f ca="1">+WORLDCUP!BD63</f>
        <v>Japón</v>
      </c>
      <c r="I176" s="9" t="str">
        <f ca="1">+WORLDCUP!BD69</f>
        <v>Ghana</v>
      </c>
      <c r="J176" s="9" t="str">
        <f ca="1">+WORLDCUP!BD68</f>
        <v>Uzbekistán</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Egipto</v>
      </c>
      <c r="E177" s="9" t="str">
        <f ca="1">+WORLDCUP!BD67</f>
        <v>Argelia</v>
      </c>
      <c r="F177" s="9" t="str">
        <f ca="1">+WORLDCUP!BD61</f>
        <v>Paraguay</v>
      </c>
      <c r="G177" s="9" t="str">
        <f ca="1">+WORLDCUP!BD58</f>
        <v>República Checa</v>
      </c>
      <c r="H177" s="9" t="str">
        <f ca="1">+WORLDCUP!BD63</f>
        <v>Japón</v>
      </c>
      <c r="I177" s="9" t="str">
        <f ca="1">+WORLDCUP!BD69</f>
        <v>Ghana</v>
      </c>
      <c r="J177" s="9" t="str">
        <f ca="1">+WORLDCUP!BD68</f>
        <v>Uzbekistán</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Egipto</v>
      </c>
      <c r="E178" s="9" t="str">
        <f ca="1">+WORLDCUP!BD67</f>
        <v>Argelia</v>
      </c>
      <c r="F178" s="9" t="str">
        <f ca="1">+WORLDCUP!BD61</f>
        <v>Paraguay</v>
      </c>
      <c r="G178" s="9" t="str">
        <f ca="1">+WORLDCUP!BD58</f>
        <v>República Checa</v>
      </c>
      <c r="H178" s="9" t="str">
        <f ca="1">+WORLDCUP!BD63</f>
        <v>Japón</v>
      </c>
      <c r="I178" s="9" t="str">
        <f ca="1">+WORLDCUP!BD69</f>
        <v>Ghana</v>
      </c>
      <c r="J178" s="9" t="str">
        <f ca="1">+WORLDCUP!BD68</f>
        <v>Uzbekistán</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Egipto</v>
      </c>
      <c r="E179" s="9" t="str">
        <f ca="1">+WORLDCUP!BD66</f>
        <v>Senegal</v>
      </c>
      <c r="F179" s="9" t="str">
        <f ca="1">+WORLDCUP!BD61</f>
        <v>Paraguay</v>
      </c>
      <c r="G179" s="9" t="str">
        <f ca="1">+WORLDCUP!BD58</f>
        <v>República Checa</v>
      </c>
      <c r="H179" s="9" t="str">
        <f ca="1">+WORLDCUP!BD63</f>
        <v>Japón</v>
      </c>
      <c r="I179" s="9" t="str">
        <f ca="1">+WORLDCUP!BD69</f>
        <v>Ghana</v>
      </c>
      <c r="J179" s="9" t="str">
        <f ca="1">+WORLDCUP!BD68</f>
        <v>Uzbekistán</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Egipto</v>
      </c>
      <c r="E180" s="9" t="str">
        <f ca="1">+WORLDCUP!BD67</f>
        <v>Argelia</v>
      </c>
      <c r="F180" s="9" t="str">
        <f ca="1">+WORLDCUP!BD61</f>
        <v>Paraguay</v>
      </c>
      <c r="G180" s="9" t="str">
        <f ca="1">+WORLDCUP!BD58</f>
        <v>República Checa</v>
      </c>
      <c r="H180" s="9" t="str">
        <f ca="1">+WORLDCUP!BD63</f>
        <v>Japón</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Egipto</v>
      </c>
      <c r="E181" s="9" t="str">
        <f ca="1">+WORLDCUP!BD67</f>
        <v>Argelia</v>
      </c>
      <c r="F181" s="9" t="str">
        <f ca="1">+WORLDCUP!BD61</f>
        <v>Paraguay</v>
      </c>
      <c r="G181" s="9" t="str">
        <f ca="1">+WORLDCUP!BD58</f>
        <v>República Checa</v>
      </c>
      <c r="H181" s="9" t="str">
        <f ca="1">+WORLDCUP!BD63</f>
        <v>Japón</v>
      </c>
      <c r="I181" s="9" t="str">
        <f ca="1">+WORLDCUP!BD66</f>
        <v>Senegal</v>
      </c>
      <c r="J181" s="9" t="str">
        <f ca="1">+WORLDCUP!BD68</f>
        <v>Uzbekistán</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Paraguay</v>
      </c>
      <c r="G182" s="9" t="str">
        <f ca="1">+WORLDCUP!BD58</f>
        <v>República Checa</v>
      </c>
      <c r="H182" s="9" t="str">
        <f ca="1">+WORLDCUP!BD65</f>
        <v>Arabia Saudita</v>
      </c>
      <c r="I182" s="9" t="str">
        <f ca="1">+WORLDCUP!BD69</f>
        <v>Ghana</v>
      </c>
      <c r="J182" s="9" t="str">
        <f ca="1">+WORLDCUP!BD68</f>
        <v>Uzbekistán</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Paraguay</v>
      </c>
      <c r="G183" s="9" t="str">
        <f ca="1">+WORLDCUP!BD58</f>
        <v>República Checa</v>
      </c>
      <c r="H183" s="9" t="str">
        <f ca="1">+WORLDCUP!BD64</f>
        <v>Egipto</v>
      </c>
      <c r="I183" s="9" t="str">
        <f ca="1">+WORLDCUP!BD69</f>
        <v>Ghana</v>
      </c>
      <c r="J183" s="9" t="str">
        <f ca="1">+WORLDCUP!BD68</f>
        <v>Uzbekistán</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Egipto</v>
      </c>
      <c r="E184" s="9" t="str">
        <f ca="1">+WORLDCUP!BD67</f>
        <v>Argelia</v>
      </c>
      <c r="F184" s="9" t="str">
        <f ca="1">+WORLDCUP!BD61</f>
        <v>Paraguay</v>
      </c>
      <c r="G184" s="9" t="str">
        <f ca="1">+WORLDCUP!BD58</f>
        <v>República Checa</v>
      </c>
      <c r="H184" s="9" t="str">
        <f ca="1">+WORLDCUP!BD65</f>
        <v>Arabia Saudita</v>
      </c>
      <c r="I184" s="9" t="str">
        <f ca="1">+WORLDCUP!BD69</f>
        <v>Ghana</v>
      </c>
      <c r="J184" s="9" t="str">
        <f ca="1">+WORLDCUP!BD68</f>
        <v>Uzbekistán</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Egipto</v>
      </c>
      <c r="E185" s="9" t="str">
        <f ca="1">+WORLDCUP!BD66</f>
        <v>Senegal</v>
      </c>
      <c r="F185" s="9" t="str">
        <f ca="1">+WORLDCUP!BD61</f>
        <v>Paraguay</v>
      </c>
      <c r="G185" s="9" t="str">
        <f ca="1">+WORLDCUP!BD58</f>
        <v>República Checa</v>
      </c>
      <c r="H185" s="9" t="str">
        <f ca="1">+WORLDCUP!BD65</f>
        <v>Arabia Saudita</v>
      </c>
      <c r="I185" s="9" t="str">
        <f ca="1">+WORLDCUP!BD69</f>
        <v>Ghana</v>
      </c>
      <c r="J185" s="9" t="str">
        <f ca="1">+WORLDCUP!BD68</f>
        <v>Uzbekistán</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Egipto</v>
      </c>
      <c r="E186" s="9" t="str">
        <f ca="1">+WORLDCUP!BD67</f>
        <v>Argelia</v>
      </c>
      <c r="F186" s="9" t="str">
        <f ca="1">+WORLDCUP!BD61</f>
        <v>Paraguay</v>
      </c>
      <c r="G186" s="9" t="str">
        <f ca="1">+WORLDCUP!BD58</f>
        <v>República Checa</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Egipto</v>
      </c>
      <c r="E187" s="9" t="str">
        <f ca="1">+WORLDCUP!BD67</f>
        <v>Argelia</v>
      </c>
      <c r="F187" s="9" t="str">
        <f ca="1">+WORLDCUP!BD61</f>
        <v>Paraguay</v>
      </c>
      <c r="G187" s="9" t="str">
        <f ca="1">+WORLDCUP!BD58</f>
        <v>República Checa</v>
      </c>
      <c r="H187" s="9" t="str">
        <f ca="1">+WORLDCUP!BD65</f>
        <v>Arabia Saudita</v>
      </c>
      <c r="I187" s="9" t="str">
        <f ca="1">+WORLDCUP!BD66</f>
        <v>Senegal</v>
      </c>
      <c r="J187" s="9" t="str">
        <f ca="1">+WORLDCUP!BD68</f>
        <v>Uzbekistán</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Paraguay</v>
      </c>
      <c r="G188" s="9" t="str">
        <f ca="1">+WORLDCUP!BD58</f>
        <v>República Checa</v>
      </c>
      <c r="H188" s="9" t="str">
        <f ca="1">+WORLDCUP!BD63</f>
        <v>Japón</v>
      </c>
      <c r="I188" s="9" t="str">
        <f ca="1">+WORLDCUP!BD69</f>
        <v>Ghana</v>
      </c>
      <c r="J188" s="9" t="str">
        <f ca="1">+WORLDCUP!BD68</f>
        <v>Uzbekistán</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Costa de Marfil</v>
      </c>
      <c r="F189" s="9" t="str">
        <f ca="1">+WORLDCUP!BD61</f>
        <v>Paraguay</v>
      </c>
      <c r="G189" s="9" t="str">
        <f ca="1">+WORLDCUP!BD58</f>
        <v>República Checa</v>
      </c>
      <c r="H189" s="9" t="str">
        <f ca="1">+WORLDCUP!BD63</f>
        <v>Japón</v>
      </c>
      <c r="I189" s="9" t="str">
        <f ca="1">+WORLDCUP!BD69</f>
        <v>Ghana</v>
      </c>
      <c r="J189" s="9" t="str">
        <f ca="1">+WORLDCUP!BD68</f>
        <v>Uzbekistán</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Senegal</v>
      </c>
      <c r="F190" s="9" t="str">
        <f ca="1">+WORLDCUP!BD61</f>
        <v>Paraguay</v>
      </c>
      <c r="G190" s="9" t="str">
        <f ca="1">+WORLDCUP!BD58</f>
        <v>República Checa</v>
      </c>
      <c r="H190" s="9" t="str">
        <f ca="1">+WORLDCUP!BD63</f>
        <v>Japón</v>
      </c>
      <c r="I190" s="9" t="str">
        <f ca="1">+WORLDCUP!BD69</f>
        <v>Ghana</v>
      </c>
      <c r="J190" s="9" t="str">
        <f ca="1">+WORLDCUP!BD68</f>
        <v>Uzbekistán</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Costa de Marfil</v>
      </c>
      <c r="F191" s="9" t="str">
        <f ca="1">+WORLDCUP!BD61</f>
        <v>Paraguay</v>
      </c>
      <c r="G191" s="9" t="str">
        <f ca="1">+WORLDCUP!BD58</f>
        <v>República Checa</v>
      </c>
      <c r="H191" s="9" t="str">
        <f ca="1">+WORLDCUP!BD63</f>
        <v>Japón</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Costa de Marfil</v>
      </c>
      <c r="F192" s="9" t="str">
        <f ca="1">+WORLDCUP!BD61</f>
        <v>Paraguay</v>
      </c>
      <c r="G192" s="9" t="str">
        <f ca="1">+WORLDCUP!BD58</f>
        <v>República Checa</v>
      </c>
      <c r="H192" s="9" t="str">
        <f ca="1">+WORLDCUP!BD63</f>
        <v>Japón</v>
      </c>
      <c r="I192" s="9" t="str">
        <f ca="1">+WORLDCUP!BD66</f>
        <v>Senegal</v>
      </c>
      <c r="J192" s="9" t="str">
        <f ca="1">+WORLDCUP!BD68</f>
        <v>Uzbekistán</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Egipto</v>
      </c>
      <c r="E193" s="9" t="str">
        <f ca="1">+WORLDCUP!BD67</f>
        <v>Argelia</v>
      </c>
      <c r="F193" s="9" t="str">
        <f ca="1">+WORLDCUP!BD61</f>
        <v>Paraguay</v>
      </c>
      <c r="G193" s="9" t="str">
        <f ca="1">+WORLDCUP!BD58</f>
        <v>República Checa</v>
      </c>
      <c r="H193" s="9" t="str">
        <f ca="1">+WORLDCUP!BD63</f>
        <v>Japón</v>
      </c>
      <c r="I193" s="9" t="str">
        <f ca="1">+WORLDCUP!BD69</f>
        <v>Ghana</v>
      </c>
      <c r="J193" s="9" t="str">
        <f ca="1">+WORLDCUP!BD68</f>
        <v>Uzbekistán</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Egipto</v>
      </c>
      <c r="E194" s="9" t="str">
        <f ca="1">+WORLDCUP!BD66</f>
        <v>Senegal</v>
      </c>
      <c r="F194" s="9" t="str">
        <f ca="1">+WORLDCUP!BD61</f>
        <v>Paraguay</v>
      </c>
      <c r="G194" s="9" t="str">
        <f ca="1">+WORLDCUP!BD58</f>
        <v>República Checa</v>
      </c>
      <c r="H194" s="9" t="str">
        <f ca="1">+WORLDCUP!BD63</f>
        <v>Japón</v>
      </c>
      <c r="I194" s="9" t="str">
        <f ca="1">+WORLDCUP!BD69</f>
        <v>Ghana</v>
      </c>
      <c r="J194" s="9" t="str">
        <f ca="1">+WORLDCUP!BD68</f>
        <v>Uzbekistán</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Egipto</v>
      </c>
      <c r="E195" s="9" t="str">
        <f ca="1">+WORLDCUP!BD67</f>
        <v>Argelia</v>
      </c>
      <c r="F195" s="9" t="str">
        <f ca="1">+WORLDCUP!BD61</f>
        <v>Paraguay</v>
      </c>
      <c r="G195" s="9" t="str">
        <f ca="1">+WORLDCUP!BD58</f>
        <v>República Checa</v>
      </c>
      <c r="H195" s="9" t="str">
        <f ca="1">+WORLDCUP!BD63</f>
        <v>Japón</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Egipto</v>
      </c>
      <c r="E196" s="9" t="str">
        <f ca="1">+WORLDCUP!BD67</f>
        <v>Argelia</v>
      </c>
      <c r="F196" s="9" t="str">
        <f ca="1">+WORLDCUP!BD61</f>
        <v>Paraguay</v>
      </c>
      <c r="G196" s="9" t="str">
        <f ca="1">+WORLDCUP!BD58</f>
        <v>República Checa</v>
      </c>
      <c r="H196" s="9" t="str">
        <f ca="1">+WORLDCUP!BD63</f>
        <v>Japón</v>
      </c>
      <c r="I196" s="9" t="str">
        <f ca="1">+WORLDCUP!BD66</f>
        <v>Senegal</v>
      </c>
      <c r="J196" s="9" t="str">
        <f ca="1">+WORLDCUP!BD68</f>
        <v>Uzbekistán</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Egipto</v>
      </c>
      <c r="E197" s="9" t="str">
        <f ca="1">+WORLDCUP!BD62</f>
        <v>Costa de Marfil</v>
      </c>
      <c r="F197" s="9" t="str">
        <f ca="1">+WORLDCUP!BD61</f>
        <v>Paraguay</v>
      </c>
      <c r="G197" s="9" t="str">
        <f ca="1">+WORLDCUP!BD58</f>
        <v>República Checa</v>
      </c>
      <c r="H197" s="9" t="str">
        <f ca="1">+WORLDCUP!BD63</f>
        <v>Japón</v>
      </c>
      <c r="I197" s="9" t="str">
        <f ca="1">+WORLDCUP!BD69</f>
        <v>Ghana</v>
      </c>
      <c r="J197" s="9" t="str">
        <f ca="1">+WORLDCUP!BD68</f>
        <v>Uzbekistán</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Egipto</v>
      </c>
      <c r="E198" s="9" t="str">
        <f ca="1">+WORLDCUP!BD67</f>
        <v>Argelia</v>
      </c>
      <c r="F198" s="9" t="str">
        <f ca="1">+WORLDCUP!BD61</f>
        <v>Paraguay</v>
      </c>
      <c r="G198" s="9" t="str">
        <f ca="1">+WORLDCUP!BD58</f>
        <v>República Checa</v>
      </c>
      <c r="H198" s="9" t="str">
        <f ca="1">+WORLDCUP!BD63</f>
        <v>Japón</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Egipto</v>
      </c>
      <c r="E199" s="9" t="str">
        <f ca="1">+WORLDCUP!BD67</f>
        <v>Argelia</v>
      </c>
      <c r="F199" s="9" t="str">
        <f ca="1">+WORLDCUP!BD61</f>
        <v>Paraguay</v>
      </c>
      <c r="G199" s="9" t="str">
        <f ca="1">+WORLDCUP!BD58</f>
        <v>República Checa</v>
      </c>
      <c r="H199" s="9" t="str">
        <f ca="1">+WORLDCUP!BD63</f>
        <v>Japón</v>
      </c>
      <c r="I199" s="9" t="str">
        <f ca="1">+WORLDCUP!BD62</f>
        <v>Costa de Marfil</v>
      </c>
      <c r="J199" s="9" t="str">
        <f ca="1">+WORLDCUP!BD68</f>
        <v>Uzbekistán</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Egipto</v>
      </c>
      <c r="E200" s="9" t="str">
        <f ca="1">+WORLDCUP!BD62</f>
        <v>Costa de Marfil</v>
      </c>
      <c r="F200" s="9" t="str">
        <f ca="1">+WORLDCUP!BD61</f>
        <v>Paraguay</v>
      </c>
      <c r="G200" s="9" t="str">
        <f ca="1">+WORLDCUP!BD58</f>
        <v>República Checa</v>
      </c>
      <c r="H200" s="9" t="str">
        <f ca="1">+WORLDCUP!BD63</f>
        <v>Japón</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Egipto</v>
      </c>
      <c r="E201" s="9" t="str">
        <f ca="1">+WORLDCUP!BD62</f>
        <v>Costa de Marfil</v>
      </c>
      <c r="F201" s="9" t="str">
        <f ca="1">+WORLDCUP!BD61</f>
        <v>Paraguay</v>
      </c>
      <c r="G201" s="9" t="str">
        <f ca="1">+WORLDCUP!BD58</f>
        <v>República Checa</v>
      </c>
      <c r="H201" s="9" t="str">
        <f ca="1">+WORLDCUP!BD63</f>
        <v>Japón</v>
      </c>
      <c r="I201" s="9" t="str">
        <f ca="1">+WORLDCUP!BD66</f>
        <v>Senegal</v>
      </c>
      <c r="J201" s="9" t="str">
        <f ca="1">+WORLDCUP!BD68</f>
        <v>Uzbekistán</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Egipto</v>
      </c>
      <c r="E202" s="9" t="str">
        <f ca="1">+WORLDCUP!BD67</f>
        <v>Argelia</v>
      </c>
      <c r="F202" s="9" t="str">
        <f ca="1">+WORLDCUP!BD61</f>
        <v>Paraguay</v>
      </c>
      <c r="G202" s="9" t="str">
        <f ca="1">+WORLDCUP!BD58</f>
        <v>República Checa</v>
      </c>
      <c r="H202" s="9" t="str">
        <f ca="1">+WORLDCUP!BD63</f>
        <v>Japón</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República Checa</v>
      </c>
      <c r="H203" s="9" t="str">
        <f ca="1">+WORLDCUP!BD64</f>
        <v>Egipto</v>
      </c>
      <c r="I203" s="9" t="str">
        <f ca="1">+WORLDCUP!BD69</f>
        <v>Ghana</v>
      </c>
      <c r="J203" s="9" t="str">
        <f ca="1">+WORLDCUP!BD68</f>
        <v>Uzbekistán</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República Checa</v>
      </c>
      <c r="H204" s="9" t="str">
        <f ca="1">+WORLDCUP!BD63</f>
        <v>Japón</v>
      </c>
      <c r="I204" s="9" t="str">
        <f ca="1">+WORLDCUP!BD69</f>
        <v>Ghana</v>
      </c>
      <c r="J204" s="9" t="str">
        <f ca="1">+WORLDCUP!BD68</f>
        <v>Uzbekistán</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Egipto</v>
      </c>
      <c r="E205" s="9" t="str">
        <f ca="1">+WORLDCUP!BD67</f>
        <v>Argelia</v>
      </c>
      <c r="F205" s="9" t="str">
        <f ca="1">+WORLDCUP!BD60</f>
        <v>Escocia</v>
      </c>
      <c r="G205" s="9" t="str">
        <f ca="1">+WORLDCUP!BD58</f>
        <v>República Checa</v>
      </c>
      <c r="H205" s="9" t="str">
        <f ca="1">+WORLDCUP!BD63</f>
        <v>Japón</v>
      </c>
      <c r="I205" s="9" t="str">
        <f ca="1">+WORLDCUP!BD69</f>
        <v>Ghana</v>
      </c>
      <c r="J205" s="9" t="str">
        <f ca="1">+WORLDCUP!BD68</f>
        <v>Uzbekistán</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Egipto</v>
      </c>
      <c r="E206" s="9" t="str">
        <f ca="1">+WORLDCUP!BD67</f>
        <v>Argelia</v>
      </c>
      <c r="F206" s="9" t="str">
        <f ca="1">+WORLDCUP!BD60</f>
        <v>Escocia</v>
      </c>
      <c r="G206" s="9" t="str">
        <f ca="1">+WORLDCUP!BD58</f>
        <v>República Checa</v>
      </c>
      <c r="H206" s="9" t="str">
        <f ca="1">+WORLDCUP!BD63</f>
        <v>Japón</v>
      </c>
      <c r="I206" s="9" t="str">
        <f ca="1">+WORLDCUP!BD69</f>
        <v>Ghana</v>
      </c>
      <c r="J206" s="9" t="str">
        <f ca="1">+WORLDCUP!BD68</f>
        <v>Uzbekistán</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Egipto</v>
      </c>
      <c r="E207" s="9" t="str">
        <f ca="1">+WORLDCUP!BD66</f>
        <v>Senegal</v>
      </c>
      <c r="F207" s="9" t="str">
        <f ca="1">+WORLDCUP!BD60</f>
        <v>Escocia</v>
      </c>
      <c r="G207" s="9" t="str">
        <f ca="1">+WORLDCUP!BD58</f>
        <v>República Checa</v>
      </c>
      <c r="H207" s="9" t="str">
        <f ca="1">+WORLDCUP!BD63</f>
        <v>Japón</v>
      </c>
      <c r="I207" s="9" t="str">
        <f ca="1">+WORLDCUP!BD69</f>
        <v>Ghana</v>
      </c>
      <c r="J207" s="9" t="str">
        <f ca="1">+WORLDCUP!BD68</f>
        <v>Uzbekistán</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Egipto</v>
      </c>
      <c r="E208" s="9" t="str">
        <f ca="1">+WORLDCUP!BD67</f>
        <v>Argelia</v>
      </c>
      <c r="F208" s="9" t="str">
        <f ca="1">+WORLDCUP!BD60</f>
        <v>Escocia</v>
      </c>
      <c r="G208" s="9" t="str">
        <f ca="1">+WORLDCUP!BD58</f>
        <v>República Checa</v>
      </c>
      <c r="H208" s="9" t="str">
        <f ca="1">+WORLDCUP!BD63</f>
        <v>Japón</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Egipto</v>
      </c>
      <c r="E209" s="9" t="str">
        <f ca="1">+WORLDCUP!BD67</f>
        <v>Argelia</v>
      </c>
      <c r="F209" s="9" t="str">
        <f ca="1">+WORLDCUP!BD60</f>
        <v>Escocia</v>
      </c>
      <c r="G209" s="9" t="str">
        <f ca="1">+WORLDCUP!BD58</f>
        <v>República Checa</v>
      </c>
      <c r="H209" s="9" t="str">
        <f ca="1">+WORLDCUP!BD63</f>
        <v>Japón</v>
      </c>
      <c r="I209" s="9" t="str">
        <f ca="1">+WORLDCUP!BD66</f>
        <v>Senegal</v>
      </c>
      <c r="J209" s="9" t="str">
        <f ca="1">+WORLDCUP!BD68</f>
        <v>Uzbekistán</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República Checa</v>
      </c>
      <c r="H210" s="9" t="str">
        <f ca="1">+WORLDCUP!BD65</f>
        <v>Arabia Saudita</v>
      </c>
      <c r="I210" s="9" t="str">
        <f ca="1">+WORLDCUP!BD69</f>
        <v>Ghana</v>
      </c>
      <c r="J210" s="9" t="str">
        <f ca="1">+WORLDCUP!BD68</f>
        <v>Uzbekistán</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República Checa</v>
      </c>
      <c r="H211" s="9" t="str">
        <f ca="1">+WORLDCUP!BD64</f>
        <v>Egipto</v>
      </c>
      <c r="I211" s="9" t="str">
        <f ca="1">+WORLDCUP!BD69</f>
        <v>Ghana</v>
      </c>
      <c r="J211" s="9" t="str">
        <f ca="1">+WORLDCUP!BD68</f>
        <v>Uzbekistán</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Egipto</v>
      </c>
      <c r="E212" s="9" t="str">
        <f ca="1">+WORLDCUP!BD67</f>
        <v>Argelia</v>
      </c>
      <c r="F212" s="9" t="str">
        <f ca="1">+WORLDCUP!BD60</f>
        <v>Escocia</v>
      </c>
      <c r="G212" s="9" t="str">
        <f ca="1">+WORLDCUP!BD58</f>
        <v>República Checa</v>
      </c>
      <c r="H212" s="9" t="str">
        <f ca="1">+WORLDCUP!BD65</f>
        <v>Arabia Saudita</v>
      </c>
      <c r="I212" s="9" t="str">
        <f ca="1">+WORLDCUP!BD69</f>
        <v>Ghana</v>
      </c>
      <c r="J212" s="9" t="str">
        <f ca="1">+WORLDCUP!BD68</f>
        <v>Uzbekistán</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Egipto</v>
      </c>
      <c r="E213" s="9" t="str">
        <f ca="1">+WORLDCUP!BD66</f>
        <v>Senegal</v>
      </c>
      <c r="F213" s="9" t="str">
        <f ca="1">+WORLDCUP!BD60</f>
        <v>Escocia</v>
      </c>
      <c r="G213" s="9" t="str">
        <f ca="1">+WORLDCUP!BD58</f>
        <v>República Checa</v>
      </c>
      <c r="H213" s="9" t="str">
        <f ca="1">+WORLDCUP!BD65</f>
        <v>Arabia Saudita</v>
      </c>
      <c r="I213" s="9" t="str">
        <f ca="1">+WORLDCUP!BD69</f>
        <v>Ghana</v>
      </c>
      <c r="J213" s="9" t="str">
        <f ca="1">+WORLDCUP!BD68</f>
        <v>Uzbekistán</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Egipto</v>
      </c>
      <c r="E214" s="9" t="str">
        <f ca="1">+WORLDCUP!BD67</f>
        <v>Argelia</v>
      </c>
      <c r="F214" s="9" t="str">
        <f ca="1">+WORLDCUP!BD60</f>
        <v>Escocia</v>
      </c>
      <c r="G214" s="9" t="str">
        <f ca="1">+WORLDCUP!BD58</f>
        <v>República Checa</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Egipto</v>
      </c>
      <c r="E215" s="9" t="str">
        <f ca="1">+WORLDCUP!BD67</f>
        <v>Argelia</v>
      </c>
      <c r="F215" s="9" t="str">
        <f ca="1">+WORLDCUP!BD60</f>
        <v>Escocia</v>
      </c>
      <c r="G215" s="9" t="str">
        <f ca="1">+WORLDCUP!BD58</f>
        <v>República Checa</v>
      </c>
      <c r="H215" s="9" t="str">
        <f ca="1">+WORLDCUP!BD65</f>
        <v>Arabia Saudita</v>
      </c>
      <c r="I215" s="9" t="str">
        <f ca="1">+WORLDCUP!BD66</f>
        <v>Senegal</v>
      </c>
      <c r="J215" s="9" t="str">
        <f ca="1">+WORLDCUP!BD68</f>
        <v>Uzbekistán</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República Checa</v>
      </c>
      <c r="H216" s="9" t="str">
        <f ca="1">+WORLDCUP!BD63</f>
        <v>Japón</v>
      </c>
      <c r="I216" s="9" t="str">
        <f ca="1">+WORLDCUP!BD69</f>
        <v>Ghana</v>
      </c>
      <c r="J216" s="9" t="str">
        <f ca="1">+WORLDCUP!BD68</f>
        <v>Uzbekistán</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Costa de Marfil</v>
      </c>
      <c r="F217" s="9" t="str">
        <f ca="1">+WORLDCUP!BD60</f>
        <v>Escocia</v>
      </c>
      <c r="G217" s="9" t="str">
        <f ca="1">+WORLDCUP!BD58</f>
        <v>República Checa</v>
      </c>
      <c r="H217" s="9" t="str">
        <f ca="1">+WORLDCUP!BD63</f>
        <v>Japón</v>
      </c>
      <c r="I217" s="9" t="str">
        <f ca="1">+WORLDCUP!BD69</f>
        <v>Ghana</v>
      </c>
      <c r="J217" s="9" t="str">
        <f ca="1">+WORLDCUP!BD68</f>
        <v>Uzbekistán</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República Checa</v>
      </c>
      <c r="H218" s="9" t="str">
        <f ca="1">+WORLDCUP!BD63</f>
        <v>Japón</v>
      </c>
      <c r="I218" s="9" t="str">
        <f ca="1">+WORLDCUP!BD69</f>
        <v>Ghana</v>
      </c>
      <c r="J218" s="9" t="str">
        <f ca="1">+WORLDCUP!BD68</f>
        <v>Uzbekistán</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Costa de Marfil</v>
      </c>
      <c r="F219" s="9" t="str">
        <f ca="1">+WORLDCUP!BD60</f>
        <v>Escocia</v>
      </c>
      <c r="G219" s="9" t="str">
        <f ca="1">+WORLDCUP!BD58</f>
        <v>República Checa</v>
      </c>
      <c r="H219" s="9" t="str">
        <f ca="1">+WORLDCUP!BD63</f>
        <v>Japón</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Costa de Marfil</v>
      </c>
      <c r="F220" s="9" t="str">
        <f ca="1">+WORLDCUP!BD60</f>
        <v>Escocia</v>
      </c>
      <c r="G220" s="9" t="str">
        <f ca="1">+WORLDCUP!BD58</f>
        <v>República Checa</v>
      </c>
      <c r="H220" s="9" t="str">
        <f ca="1">+WORLDCUP!BD63</f>
        <v>Japón</v>
      </c>
      <c r="I220" s="9" t="str">
        <f ca="1">+WORLDCUP!BD66</f>
        <v>Senegal</v>
      </c>
      <c r="J220" s="9" t="str">
        <f ca="1">+WORLDCUP!BD68</f>
        <v>Uzbekistán</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Egipto</v>
      </c>
      <c r="E221" s="9" t="str">
        <f ca="1">+WORLDCUP!BD67</f>
        <v>Argelia</v>
      </c>
      <c r="F221" s="9" t="str">
        <f ca="1">+WORLDCUP!BD60</f>
        <v>Escocia</v>
      </c>
      <c r="G221" s="9" t="str">
        <f ca="1">+WORLDCUP!BD58</f>
        <v>República Checa</v>
      </c>
      <c r="H221" s="9" t="str">
        <f ca="1">+WORLDCUP!BD63</f>
        <v>Japón</v>
      </c>
      <c r="I221" s="9" t="str">
        <f ca="1">+WORLDCUP!BD69</f>
        <v>Ghana</v>
      </c>
      <c r="J221" s="9" t="str">
        <f ca="1">+WORLDCUP!BD68</f>
        <v>Uzbekistán</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Egipto</v>
      </c>
      <c r="E222" s="9" t="str">
        <f ca="1">+WORLDCUP!BD66</f>
        <v>Senegal</v>
      </c>
      <c r="F222" s="9" t="str">
        <f ca="1">+WORLDCUP!BD60</f>
        <v>Escocia</v>
      </c>
      <c r="G222" s="9" t="str">
        <f ca="1">+WORLDCUP!BD58</f>
        <v>República Checa</v>
      </c>
      <c r="H222" s="9" t="str">
        <f ca="1">+WORLDCUP!BD63</f>
        <v>Japón</v>
      </c>
      <c r="I222" s="9" t="str">
        <f ca="1">+WORLDCUP!BD69</f>
        <v>Ghana</v>
      </c>
      <c r="J222" s="9" t="str">
        <f ca="1">+WORLDCUP!BD68</f>
        <v>Uzbekistán</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Egipto</v>
      </c>
      <c r="E223" s="9" t="str">
        <f ca="1">+WORLDCUP!BD67</f>
        <v>Argelia</v>
      </c>
      <c r="F223" s="9" t="str">
        <f ca="1">+WORLDCUP!BD60</f>
        <v>Escocia</v>
      </c>
      <c r="G223" s="9" t="str">
        <f ca="1">+WORLDCUP!BD58</f>
        <v>República Checa</v>
      </c>
      <c r="H223" s="9" t="str">
        <f ca="1">+WORLDCUP!BD63</f>
        <v>Japón</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Egipto</v>
      </c>
      <c r="E224" s="9" t="str">
        <f ca="1">+WORLDCUP!BD67</f>
        <v>Argelia</v>
      </c>
      <c r="F224" s="9" t="str">
        <f ca="1">+WORLDCUP!BD60</f>
        <v>Escocia</v>
      </c>
      <c r="G224" s="9" t="str">
        <f ca="1">+WORLDCUP!BD58</f>
        <v>República Checa</v>
      </c>
      <c r="H224" s="9" t="str">
        <f ca="1">+WORLDCUP!BD63</f>
        <v>Japón</v>
      </c>
      <c r="I224" s="9" t="str">
        <f ca="1">+WORLDCUP!BD66</f>
        <v>Senegal</v>
      </c>
      <c r="J224" s="9" t="str">
        <f ca="1">+WORLDCUP!BD68</f>
        <v>Uzbekistán</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Egipto</v>
      </c>
      <c r="E225" s="9" t="str">
        <f ca="1">+WORLDCUP!BD62</f>
        <v>Costa de Marfil</v>
      </c>
      <c r="F225" s="9" t="str">
        <f ca="1">+WORLDCUP!BD60</f>
        <v>Escocia</v>
      </c>
      <c r="G225" s="9" t="str">
        <f ca="1">+WORLDCUP!BD58</f>
        <v>República Checa</v>
      </c>
      <c r="H225" s="9" t="str">
        <f ca="1">+WORLDCUP!BD63</f>
        <v>Japón</v>
      </c>
      <c r="I225" s="9" t="str">
        <f ca="1">+WORLDCUP!BD69</f>
        <v>Ghana</v>
      </c>
      <c r="J225" s="9" t="str">
        <f ca="1">+WORLDCUP!BD68</f>
        <v>Uzbekistán</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Egipto</v>
      </c>
      <c r="E226" s="9" t="str">
        <f ca="1">+WORLDCUP!BD67</f>
        <v>Argelia</v>
      </c>
      <c r="F226" s="9" t="str">
        <f ca="1">+WORLDCUP!BD60</f>
        <v>Escocia</v>
      </c>
      <c r="G226" s="9" t="str">
        <f ca="1">+WORLDCUP!BD58</f>
        <v>República Checa</v>
      </c>
      <c r="H226" s="9" t="str">
        <f ca="1">+WORLDCUP!BD63</f>
        <v>Japón</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Egipto</v>
      </c>
      <c r="E227" s="9" t="str">
        <f ca="1">+WORLDCUP!BD67</f>
        <v>Argelia</v>
      </c>
      <c r="F227" s="9" t="str">
        <f ca="1">+WORLDCUP!BD60</f>
        <v>Escocia</v>
      </c>
      <c r="G227" s="9" t="str">
        <f ca="1">+WORLDCUP!BD58</f>
        <v>República Checa</v>
      </c>
      <c r="H227" s="9" t="str">
        <f ca="1">+WORLDCUP!BD63</f>
        <v>Japón</v>
      </c>
      <c r="I227" s="9" t="str">
        <f ca="1">+WORLDCUP!BD62</f>
        <v>Costa de Marfil</v>
      </c>
      <c r="J227" s="9" t="str">
        <f ca="1">+WORLDCUP!BD68</f>
        <v>Uzbekistán</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Egipto</v>
      </c>
      <c r="E228" s="9" t="str">
        <f ca="1">+WORLDCUP!BD62</f>
        <v>Costa de Marfil</v>
      </c>
      <c r="F228" s="9" t="str">
        <f ca="1">+WORLDCUP!BD60</f>
        <v>Escocia</v>
      </c>
      <c r="G228" s="9" t="str">
        <f ca="1">+WORLDCUP!BD58</f>
        <v>República Checa</v>
      </c>
      <c r="H228" s="9" t="str">
        <f ca="1">+WORLDCUP!BD63</f>
        <v>Japón</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Egipto</v>
      </c>
      <c r="E229" s="9" t="str">
        <f ca="1">+WORLDCUP!BD62</f>
        <v>Costa de Marfil</v>
      </c>
      <c r="F229" s="9" t="str">
        <f ca="1">+WORLDCUP!BD60</f>
        <v>Escocia</v>
      </c>
      <c r="G229" s="9" t="str">
        <f ca="1">+WORLDCUP!BD58</f>
        <v>República Checa</v>
      </c>
      <c r="H229" s="9" t="str">
        <f ca="1">+WORLDCUP!BD63</f>
        <v>Japón</v>
      </c>
      <c r="I229" s="9" t="str">
        <f ca="1">+WORLDCUP!BD66</f>
        <v>Senegal</v>
      </c>
      <c r="J229" s="9" t="str">
        <f ca="1">+WORLDCUP!BD68</f>
        <v>Uzbekistán</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Egipto</v>
      </c>
      <c r="E230" s="9" t="str">
        <f ca="1">+WORLDCUP!BD67</f>
        <v>Argelia</v>
      </c>
      <c r="F230" s="9" t="str">
        <f ca="1">+WORLDCUP!BD60</f>
        <v>Escocia</v>
      </c>
      <c r="G230" s="9" t="str">
        <f ca="1">+WORLDCUP!BD58</f>
        <v>República Checa</v>
      </c>
      <c r="H230" s="9" t="str">
        <f ca="1">+WORLDCUP!BD63</f>
        <v>Japón</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República Checa</v>
      </c>
      <c r="H231" s="9" t="str">
        <f ca="1">+WORLDCUP!BD61</f>
        <v>Paraguay</v>
      </c>
      <c r="I231" s="9" t="str">
        <f ca="1">+WORLDCUP!BD69</f>
        <v>Ghana</v>
      </c>
      <c r="J231" s="9" t="str">
        <f ca="1">+WORLDCUP!BD68</f>
        <v>Uzbekistán</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Egipto</v>
      </c>
      <c r="E232" s="9" t="str">
        <f ca="1">+WORLDCUP!BD67</f>
        <v>Argelia</v>
      </c>
      <c r="F232" s="9" t="str">
        <f ca="1">+WORLDCUP!BD60</f>
        <v>Escocia</v>
      </c>
      <c r="G232" s="9" t="str">
        <f ca="1">+WORLDCUP!BD58</f>
        <v>República Checa</v>
      </c>
      <c r="H232" s="9" t="str">
        <f ca="1">+WORLDCUP!BD61</f>
        <v>Paraguay</v>
      </c>
      <c r="I232" s="9" t="str">
        <f ca="1">+WORLDCUP!BD69</f>
        <v>Ghana</v>
      </c>
      <c r="J232" s="9" t="str">
        <f ca="1">+WORLDCUP!BD68</f>
        <v>Uzbekistán</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Egipto</v>
      </c>
      <c r="E233" s="9" t="str">
        <f ca="1">+WORLDCUP!BD67</f>
        <v>Argelia</v>
      </c>
      <c r="F233" s="9" t="str">
        <f ca="1">+WORLDCUP!BD60</f>
        <v>Escocia</v>
      </c>
      <c r="G233" s="9" t="str">
        <f ca="1">+WORLDCUP!BD58</f>
        <v>República Checa</v>
      </c>
      <c r="H233" s="9" t="str">
        <f ca="1">+WORLDCUP!BD61</f>
        <v>Paraguay</v>
      </c>
      <c r="I233" s="9" t="str">
        <f ca="1">+WORLDCUP!BD69</f>
        <v>Ghana</v>
      </c>
      <c r="J233" s="9" t="str">
        <f ca="1">+WORLDCUP!BD68</f>
        <v>Uzbekistán</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Egipto</v>
      </c>
      <c r="E234" s="9" t="str">
        <f ca="1">+WORLDCUP!BD66</f>
        <v>Senegal</v>
      </c>
      <c r="F234" s="9" t="str">
        <f ca="1">+WORLDCUP!BD60</f>
        <v>Escocia</v>
      </c>
      <c r="G234" s="9" t="str">
        <f ca="1">+WORLDCUP!BD58</f>
        <v>República Checa</v>
      </c>
      <c r="H234" s="9" t="str">
        <f ca="1">+WORLDCUP!BD61</f>
        <v>Paraguay</v>
      </c>
      <c r="I234" s="9" t="str">
        <f ca="1">+WORLDCUP!BD69</f>
        <v>Ghana</v>
      </c>
      <c r="J234" s="9" t="str">
        <f ca="1">+WORLDCUP!BD68</f>
        <v>Uzbekistán</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Egipto</v>
      </c>
      <c r="E235" s="9" t="str">
        <f ca="1">+WORLDCUP!BD67</f>
        <v>Argelia</v>
      </c>
      <c r="F235" s="9" t="str">
        <f ca="1">+WORLDCUP!BD60</f>
        <v>Escocia</v>
      </c>
      <c r="G235" s="9" t="str">
        <f ca="1">+WORLDCUP!BD58</f>
        <v>República Checa</v>
      </c>
      <c r="H235" s="9" t="str">
        <f ca="1">+WORLDCUP!BD61</f>
        <v>Paraguay</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Egipto</v>
      </c>
      <c r="E236" s="9" t="str">
        <f ca="1">+WORLDCUP!BD67</f>
        <v>Argelia</v>
      </c>
      <c r="F236" s="9" t="str">
        <f ca="1">+WORLDCUP!BD60</f>
        <v>Escocia</v>
      </c>
      <c r="G236" s="9" t="str">
        <f ca="1">+WORLDCUP!BD58</f>
        <v>República Checa</v>
      </c>
      <c r="H236" s="9" t="str">
        <f ca="1">+WORLDCUP!BD61</f>
        <v>Paraguay</v>
      </c>
      <c r="I236" s="9" t="str">
        <f ca="1">+WORLDCUP!BD66</f>
        <v>Senegal</v>
      </c>
      <c r="J236" s="9" t="str">
        <f ca="1">+WORLDCUP!BD68</f>
        <v>Uzbekistán</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Paraguay</v>
      </c>
      <c r="G237" s="9" t="str">
        <f ca="1">+WORLDCUP!BD58</f>
        <v>República Checa</v>
      </c>
      <c r="H237" s="9" t="str">
        <f ca="1">+WORLDCUP!BD63</f>
        <v>Japón</v>
      </c>
      <c r="I237" s="9" t="str">
        <f ca="1">+WORLDCUP!BD69</f>
        <v>Ghana</v>
      </c>
      <c r="J237" s="9" t="str">
        <f ca="1">+WORLDCUP!BD68</f>
        <v>Uzbekistán</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Japón</v>
      </c>
      <c r="F238" s="9" t="str">
        <f ca="1">+WORLDCUP!BD60</f>
        <v>Escocia</v>
      </c>
      <c r="G238" s="9" t="str">
        <f ca="1">+WORLDCUP!BD58</f>
        <v>República Checa</v>
      </c>
      <c r="H238" s="9" t="str">
        <f ca="1">+WORLDCUP!BD61</f>
        <v>Paraguay</v>
      </c>
      <c r="I238" s="9" t="str">
        <f ca="1">+WORLDCUP!BD69</f>
        <v>Ghana</v>
      </c>
      <c r="J238" s="9" t="str">
        <f ca="1">+WORLDCUP!BD68</f>
        <v>Uzbekistán</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Senegal</v>
      </c>
      <c r="F239" s="9" t="str">
        <f ca="1">+WORLDCUP!BD60</f>
        <v>Escocia</v>
      </c>
      <c r="G239" s="9" t="str">
        <f ca="1">+WORLDCUP!BD58</f>
        <v>República Checa</v>
      </c>
      <c r="H239" s="9" t="str">
        <f ca="1">+WORLDCUP!BD61</f>
        <v>Paraguay</v>
      </c>
      <c r="I239" s="9" t="str">
        <f ca="1">+WORLDCUP!BD69</f>
        <v>Ghana</v>
      </c>
      <c r="J239" s="9" t="str">
        <f ca="1">+WORLDCUP!BD68</f>
        <v>Uzbekistán</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Japón</v>
      </c>
      <c r="F240" s="9" t="str">
        <f ca="1">+WORLDCUP!BD60</f>
        <v>Escocia</v>
      </c>
      <c r="G240" s="9" t="str">
        <f ca="1">+WORLDCUP!BD58</f>
        <v>República Checa</v>
      </c>
      <c r="H240" s="9" t="str">
        <f ca="1">+WORLDCUP!BD61</f>
        <v>Paraguay</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Japón</v>
      </c>
      <c r="F241" s="9" t="str">
        <f ca="1">+WORLDCUP!BD60</f>
        <v>Escocia</v>
      </c>
      <c r="G241" s="9" t="str">
        <f ca="1">+WORLDCUP!BD58</f>
        <v>República Checa</v>
      </c>
      <c r="H241" s="9" t="str">
        <f ca="1">+WORLDCUP!BD61</f>
        <v>Paraguay</v>
      </c>
      <c r="I241" s="9" t="str">
        <f ca="1">+WORLDCUP!BD66</f>
        <v>Senegal</v>
      </c>
      <c r="J241" s="9" t="str">
        <f ca="1">+WORLDCUP!BD68</f>
        <v>Uzbekistán</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Egipto</v>
      </c>
      <c r="E242" s="9" t="str">
        <f ca="1">+WORLDCUP!BD67</f>
        <v>Argelia</v>
      </c>
      <c r="F242" s="9" t="str">
        <f ca="1">+WORLDCUP!BD61</f>
        <v>Paraguay</v>
      </c>
      <c r="G242" s="9" t="str">
        <f ca="1">+WORLDCUP!BD58</f>
        <v>República Checa</v>
      </c>
      <c r="H242" s="9" t="str">
        <f ca="1">+WORLDCUP!BD63</f>
        <v>Japón</v>
      </c>
      <c r="I242" s="9" t="str">
        <f ca="1">+WORLDCUP!BD69</f>
        <v>Ghana</v>
      </c>
      <c r="J242" s="9" t="str">
        <f ca="1">+WORLDCUP!BD68</f>
        <v>Uzbekistán</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Egipto</v>
      </c>
      <c r="E243" s="9" t="str">
        <f ca="1">+WORLDCUP!BD66</f>
        <v>Senegal</v>
      </c>
      <c r="F243" s="9" t="str">
        <f ca="1">+WORLDCUP!BD61</f>
        <v>Paraguay</v>
      </c>
      <c r="G243" s="9" t="str">
        <f ca="1">+WORLDCUP!BD58</f>
        <v>República Checa</v>
      </c>
      <c r="H243" s="9" t="str">
        <f ca="1">+WORLDCUP!BD63</f>
        <v>Japón</v>
      </c>
      <c r="I243" s="9" t="str">
        <f ca="1">+WORLDCUP!BD69</f>
        <v>Ghana</v>
      </c>
      <c r="J243" s="9" t="str">
        <f ca="1">+WORLDCUP!BD68</f>
        <v>Uzbekistán</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Egipto</v>
      </c>
      <c r="E244" s="9" t="str">
        <f ca="1">+WORLDCUP!BD67</f>
        <v>Argelia</v>
      </c>
      <c r="F244" s="9" t="str">
        <f ca="1">+WORLDCUP!BD61</f>
        <v>Paraguay</v>
      </c>
      <c r="G244" s="9" t="str">
        <f ca="1">+WORLDCUP!BD58</f>
        <v>República Checa</v>
      </c>
      <c r="H244" s="9" t="str">
        <f ca="1">+WORLDCUP!BD63</f>
        <v>Japón</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Egipto</v>
      </c>
      <c r="E245" s="9" t="str">
        <f ca="1">+WORLDCUP!BD67</f>
        <v>Argelia</v>
      </c>
      <c r="F245" s="9" t="str">
        <f ca="1">+WORLDCUP!BD61</f>
        <v>Paraguay</v>
      </c>
      <c r="G245" s="9" t="str">
        <f ca="1">+WORLDCUP!BD58</f>
        <v>República Checa</v>
      </c>
      <c r="H245" s="9" t="str">
        <f ca="1">+WORLDCUP!BD63</f>
        <v>Japón</v>
      </c>
      <c r="I245" s="9" t="str">
        <f ca="1">+WORLDCUP!BD66</f>
        <v>Senegal</v>
      </c>
      <c r="J245" s="9" t="str">
        <f ca="1">+WORLDCUP!BD68</f>
        <v>Uzbekistán</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Egipto</v>
      </c>
      <c r="E246" s="9" t="str">
        <f ca="1">+WORLDCUP!BD63</f>
        <v>Japón</v>
      </c>
      <c r="F246" s="9" t="str">
        <f ca="1">+WORLDCUP!BD60</f>
        <v>Escocia</v>
      </c>
      <c r="G246" s="9" t="str">
        <f ca="1">+WORLDCUP!BD58</f>
        <v>República Checa</v>
      </c>
      <c r="H246" s="9" t="str">
        <f ca="1">+WORLDCUP!BD61</f>
        <v>Paraguay</v>
      </c>
      <c r="I246" s="9" t="str">
        <f ca="1">+WORLDCUP!BD69</f>
        <v>Ghana</v>
      </c>
      <c r="J246" s="9" t="str">
        <f ca="1">+WORLDCUP!BD68</f>
        <v>Uzbekistán</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Egipto</v>
      </c>
      <c r="E247" s="9" t="str">
        <f ca="1">+WORLDCUP!BD67</f>
        <v>Argelia</v>
      </c>
      <c r="F247" s="9" t="str">
        <f ca="1">+WORLDCUP!BD61</f>
        <v>Paraguay</v>
      </c>
      <c r="G247" s="9" t="str">
        <f ca="1">+WORLDCUP!BD58</f>
        <v>República Checa</v>
      </c>
      <c r="H247" s="9" t="str">
        <f ca="1">+WORLDCUP!BD63</f>
        <v>Japón</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Egipto</v>
      </c>
      <c r="E248" s="9" t="str">
        <f ca="1">+WORLDCUP!BD67</f>
        <v>Argelia</v>
      </c>
      <c r="F248" s="9" t="str">
        <f ca="1">+WORLDCUP!BD60</f>
        <v>Escocia</v>
      </c>
      <c r="G248" s="9" t="str">
        <f ca="1">+WORLDCUP!BD58</f>
        <v>República Checa</v>
      </c>
      <c r="H248" s="9" t="str">
        <f ca="1">+WORLDCUP!BD63</f>
        <v>Japón</v>
      </c>
      <c r="I248" s="9" t="str">
        <f ca="1">+WORLDCUP!BD61</f>
        <v>Paraguay</v>
      </c>
      <c r="J248" s="9" t="str">
        <f ca="1">+WORLDCUP!BD68</f>
        <v>Uzbekistán</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Egipto</v>
      </c>
      <c r="E249" s="9" t="str">
        <f ca="1">+WORLDCUP!BD63</f>
        <v>Japón</v>
      </c>
      <c r="F249" s="9" t="str">
        <f ca="1">+WORLDCUP!BD60</f>
        <v>Escocia</v>
      </c>
      <c r="G249" s="9" t="str">
        <f ca="1">+WORLDCUP!BD58</f>
        <v>República Checa</v>
      </c>
      <c r="H249" s="9" t="str">
        <f ca="1">+WORLDCUP!BD61</f>
        <v>Paraguay</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Egipto</v>
      </c>
      <c r="E250" s="9" t="str">
        <f ca="1">+WORLDCUP!BD63</f>
        <v>Japón</v>
      </c>
      <c r="F250" s="9" t="str">
        <f ca="1">+WORLDCUP!BD60</f>
        <v>Escocia</v>
      </c>
      <c r="G250" s="9" t="str">
        <f ca="1">+WORLDCUP!BD58</f>
        <v>República Checa</v>
      </c>
      <c r="H250" s="9" t="str">
        <f ca="1">+WORLDCUP!BD61</f>
        <v>Paraguay</v>
      </c>
      <c r="I250" s="9" t="str">
        <f ca="1">+WORLDCUP!BD66</f>
        <v>Senegal</v>
      </c>
      <c r="J250" s="9" t="str">
        <f ca="1">+WORLDCUP!BD68</f>
        <v>Uzbekistán</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Egipto</v>
      </c>
      <c r="E251" s="9" t="str">
        <f ca="1">+WORLDCUP!BD67</f>
        <v>Argelia</v>
      </c>
      <c r="F251" s="9" t="str">
        <f ca="1">+WORLDCUP!BD60</f>
        <v>Escocia</v>
      </c>
      <c r="G251" s="9" t="str">
        <f ca="1">+WORLDCUP!BD58</f>
        <v>República Checa</v>
      </c>
      <c r="H251" s="9" t="str">
        <f ca="1">+WORLDCUP!BD63</f>
        <v>Japón</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República Checa</v>
      </c>
      <c r="H252" s="9" t="str">
        <f ca="1">+WORLDCUP!BD61</f>
        <v>Paraguay</v>
      </c>
      <c r="I252" s="9" t="str">
        <f ca="1">+WORLDCUP!BD69</f>
        <v>Ghana</v>
      </c>
      <c r="J252" s="9" t="str">
        <f ca="1">+WORLDCUP!BD68</f>
        <v>Uzbekistán</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Costa de Marfil</v>
      </c>
      <c r="F253" s="9" t="str">
        <f ca="1">+WORLDCUP!BD60</f>
        <v>Escocia</v>
      </c>
      <c r="G253" s="9" t="str">
        <f ca="1">+WORLDCUP!BD58</f>
        <v>República Checa</v>
      </c>
      <c r="H253" s="9" t="str">
        <f ca="1">+WORLDCUP!BD61</f>
        <v>Paraguay</v>
      </c>
      <c r="I253" s="9" t="str">
        <f ca="1">+WORLDCUP!BD69</f>
        <v>Ghana</v>
      </c>
      <c r="J253" s="9" t="str">
        <f ca="1">+WORLDCUP!BD68</f>
        <v>Uzbekistán</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Senegal</v>
      </c>
      <c r="F254" s="9" t="str">
        <f ca="1">+WORLDCUP!BD60</f>
        <v>Escocia</v>
      </c>
      <c r="G254" s="9" t="str">
        <f ca="1">+WORLDCUP!BD58</f>
        <v>República Checa</v>
      </c>
      <c r="H254" s="9" t="str">
        <f ca="1">+WORLDCUP!BD61</f>
        <v>Paraguay</v>
      </c>
      <c r="I254" s="9" t="str">
        <f ca="1">+WORLDCUP!BD69</f>
        <v>Ghana</v>
      </c>
      <c r="J254" s="9" t="str">
        <f ca="1">+WORLDCUP!BD68</f>
        <v>Uzbekistán</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Costa de Marfil</v>
      </c>
      <c r="F255" s="9" t="str">
        <f ca="1">+WORLDCUP!BD60</f>
        <v>Escocia</v>
      </c>
      <c r="G255" s="9" t="str">
        <f ca="1">+WORLDCUP!BD58</f>
        <v>República Checa</v>
      </c>
      <c r="H255" s="9" t="str">
        <f ca="1">+WORLDCUP!BD61</f>
        <v>Paraguay</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Costa de Marfil</v>
      </c>
      <c r="F256" s="9" t="str">
        <f ca="1">+WORLDCUP!BD60</f>
        <v>Escocia</v>
      </c>
      <c r="G256" s="9" t="str">
        <f ca="1">+WORLDCUP!BD58</f>
        <v>República Checa</v>
      </c>
      <c r="H256" s="9" t="str">
        <f ca="1">+WORLDCUP!BD61</f>
        <v>Paraguay</v>
      </c>
      <c r="I256" s="9" t="str">
        <f ca="1">+WORLDCUP!BD66</f>
        <v>Senegal</v>
      </c>
      <c r="J256" s="9" t="str">
        <f ca="1">+WORLDCUP!BD68</f>
        <v>Uzbekistán</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Egipto</v>
      </c>
      <c r="E257" s="9" t="str">
        <f ca="1">+WORLDCUP!BD67</f>
        <v>Argelia</v>
      </c>
      <c r="F257" s="9" t="str">
        <f ca="1">+WORLDCUP!BD60</f>
        <v>Escocia</v>
      </c>
      <c r="G257" s="9" t="str">
        <f ca="1">+WORLDCUP!BD58</f>
        <v>República Checa</v>
      </c>
      <c r="H257" s="9" t="str">
        <f ca="1">+WORLDCUP!BD61</f>
        <v>Paraguay</v>
      </c>
      <c r="I257" s="9" t="str">
        <f ca="1">+WORLDCUP!BD69</f>
        <v>Ghana</v>
      </c>
      <c r="J257" s="9" t="str">
        <f ca="1">+WORLDCUP!BD68</f>
        <v>Uzbekistán</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Egipto</v>
      </c>
      <c r="E258" s="9" t="str">
        <f ca="1">+WORLDCUP!BD66</f>
        <v>Senegal</v>
      </c>
      <c r="F258" s="9" t="str">
        <f ca="1">+WORLDCUP!BD60</f>
        <v>Escocia</v>
      </c>
      <c r="G258" s="9" t="str">
        <f ca="1">+WORLDCUP!BD58</f>
        <v>República Checa</v>
      </c>
      <c r="H258" s="9" t="str">
        <f ca="1">+WORLDCUP!BD61</f>
        <v>Paraguay</v>
      </c>
      <c r="I258" s="9" t="str">
        <f ca="1">+WORLDCUP!BD69</f>
        <v>Ghana</v>
      </c>
      <c r="J258" s="9" t="str">
        <f ca="1">+WORLDCUP!BD68</f>
        <v>Uzbekistán</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Egipto</v>
      </c>
      <c r="E259" s="9" t="str">
        <f ca="1">+WORLDCUP!BD67</f>
        <v>Argelia</v>
      </c>
      <c r="F259" s="9" t="str">
        <f ca="1">+WORLDCUP!BD60</f>
        <v>Escocia</v>
      </c>
      <c r="G259" s="9" t="str">
        <f ca="1">+WORLDCUP!BD58</f>
        <v>República Checa</v>
      </c>
      <c r="H259" s="9" t="str">
        <f ca="1">+WORLDCUP!BD61</f>
        <v>Paraguay</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Egipto</v>
      </c>
      <c r="E260" s="9" t="str">
        <f ca="1">+WORLDCUP!BD67</f>
        <v>Argelia</v>
      </c>
      <c r="F260" s="9" t="str">
        <f ca="1">+WORLDCUP!BD60</f>
        <v>Escocia</v>
      </c>
      <c r="G260" s="9" t="str">
        <f ca="1">+WORLDCUP!BD58</f>
        <v>República Checa</v>
      </c>
      <c r="H260" s="9" t="str">
        <f ca="1">+WORLDCUP!BD61</f>
        <v>Paraguay</v>
      </c>
      <c r="I260" s="9" t="str">
        <f ca="1">+WORLDCUP!BD66</f>
        <v>Senegal</v>
      </c>
      <c r="J260" s="9" t="str">
        <f ca="1">+WORLDCUP!BD68</f>
        <v>Uzbekistán</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Egipto</v>
      </c>
      <c r="E261" s="9" t="str">
        <f ca="1">+WORLDCUP!BD62</f>
        <v>Costa de Marfil</v>
      </c>
      <c r="F261" s="9" t="str">
        <f ca="1">+WORLDCUP!BD60</f>
        <v>Escocia</v>
      </c>
      <c r="G261" s="9" t="str">
        <f ca="1">+WORLDCUP!BD58</f>
        <v>República Checa</v>
      </c>
      <c r="H261" s="9" t="str">
        <f ca="1">+WORLDCUP!BD61</f>
        <v>Paraguay</v>
      </c>
      <c r="I261" s="9" t="str">
        <f ca="1">+WORLDCUP!BD69</f>
        <v>Ghana</v>
      </c>
      <c r="J261" s="9" t="str">
        <f ca="1">+WORLDCUP!BD68</f>
        <v>Uzbekistán</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Egipto</v>
      </c>
      <c r="E262" s="9" t="str">
        <f ca="1">+WORLDCUP!BD67</f>
        <v>Argelia</v>
      </c>
      <c r="F262" s="9" t="str">
        <f ca="1">+WORLDCUP!BD60</f>
        <v>Escocia</v>
      </c>
      <c r="G262" s="9" t="str">
        <f ca="1">+WORLDCUP!BD58</f>
        <v>República Checa</v>
      </c>
      <c r="H262" s="9" t="str">
        <f ca="1">+WORLDCUP!BD61</f>
        <v>Paraguay</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Egipto</v>
      </c>
      <c r="E263" s="9" t="str">
        <f ca="1">+WORLDCUP!BD67</f>
        <v>Argelia</v>
      </c>
      <c r="F263" s="9" t="str">
        <f ca="1">+WORLDCUP!BD60</f>
        <v>Escocia</v>
      </c>
      <c r="G263" s="9" t="str">
        <f ca="1">+WORLDCUP!BD58</f>
        <v>República Checa</v>
      </c>
      <c r="H263" s="9" t="str">
        <f ca="1">+WORLDCUP!BD61</f>
        <v>Paraguay</v>
      </c>
      <c r="I263" s="9" t="str">
        <f ca="1">+WORLDCUP!BD62</f>
        <v>Costa de Marfil</v>
      </c>
      <c r="J263" s="9" t="str">
        <f ca="1">+WORLDCUP!BD68</f>
        <v>Uzbekistán</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Egipto</v>
      </c>
      <c r="E264" s="9" t="str">
        <f ca="1">+WORLDCUP!BD62</f>
        <v>Costa de Marfil</v>
      </c>
      <c r="F264" s="9" t="str">
        <f ca="1">+WORLDCUP!BD60</f>
        <v>Escocia</v>
      </c>
      <c r="G264" s="9" t="str">
        <f ca="1">+WORLDCUP!BD58</f>
        <v>República Checa</v>
      </c>
      <c r="H264" s="9" t="str">
        <f ca="1">+WORLDCUP!BD61</f>
        <v>Paraguay</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Egipto</v>
      </c>
      <c r="E265" s="9" t="str">
        <f ca="1">+WORLDCUP!BD62</f>
        <v>Costa de Marfil</v>
      </c>
      <c r="F265" s="9" t="str">
        <f ca="1">+WORLDCUP!BD60</f>
        <v>Escocia</v>
      </c>
      <c r="G265" s="9" t="str">
        <f ca="1">+WORLDCUP!BD58</f>
        <v>República Checa</v>
      </c>
      <c r="H265" s="9" t="str">
        <f ca="1">+WORLDCUP!BD61</f>
        <v>Paraguay</v>
      </c>
      <c r="I265" s="9" t="str">
        <f ca="1">+WORLDCUP!BD66</f>
        <v>Senegal</v>
      </c>
      <c r="J265" s="9" t="str">
        <f ca="1">+WORLDCUP!BD68</f>
        <v>Uzbekistán</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Egipto</v>
      </c>
      <c r="E266" s="9" t="str">
        <f ca="1">+WORLDCUP!BD67</f>
        <v>Argelia</v>
      </c>
      <c r="F266" s="9" t="str">
        <f ca="1">+WORLDCUP!BD60</f>
        <v>Escocia</v>
      </c>
      <c r="G266" s="9" t="str">
        <f ca="1">+WORLDCUP!BD58</f>
        <v>República Checa</v>
      </c>
      <c r="H266" s="9" t="str">
        <f ca="1">+WORLDCUP!BD61</f>
        <v>Paraguay</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Paraguay</v>
      </c>
      <c r="G267" s="9" t="str">
        <f ca="1">+WORLDCUP!BD58</f>
        <v>República Checa</v>
      </c>
      <c r="H267" s="9" t="str">
        <f ca="1">+WORLDCUP!BD63</f>
        <v>Japón</v>
      </c>
      <c r="I267" s="9" t="str">
        <f ca="1">+WORLDCUP!BD69</f>
        <v>Ghana</v>
      </c>
      <c r="J267" s="9" t="str">
        <f ca="1">+WORLDCUP!BD68</f>
        <v>Uzbekistán</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Paraguay</v>
      </c>
      <c r="G268" s="9" t="str">
        <f ca="1">+WORLDCUP!BD58</f>
        <v>República Checa</v>
      </c>
      <c r="H268" s="9" t="str">
        <f ca="1">+WORLDCUP!BD63</f>
        <v>Japón</v>
      </c>
      <c r="I268" s="9" t="str">
        <f ca="1">+WORLDCUP!BD69</f>
        <v>Ghana</v>
      </c>
      <c r="J268" s="9" t="str">
        <f ca="1">+WORLDCUP!BD68</f>
        <v>Uzbekistán</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Paraguay</v>
      </c>
      <c r="G269" s="9" t="str">
        <f ca="1">+WORLDCUP!BD58</f>
        <v>República Checa</v>
      </c>
      <c r="H269" s="9" t="str">
        <f ca="1">+WORLDCUP!BD63</f>
        <v>Japón</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Paraguay</v>
      </c>
      <c r="G270" s="9" t="str">
        <f ca="1">+WORLDCUP!BD58</f>
        <v>República Checa</v>
      </c>
      <c r="H270" s="9" t="str">
        <f ca="1">+WORLDCUP!BD63</f>
        <v>Japón</v>
      </c>
      <c r="I270" s="9" t="str">
        <f ca="1">+WORLDCUP!BD66</f>
        <v>Senegal</v>
      </c>
      <c r="J270" s="9" t="str">
        <f ca="1">+WORLDCUP!BD68</f>
        <v>Uzbekistán</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Japón</v>
      </c>
      <c r="F271" s="9" t="str">
        <f ca="1">+WORLDCUP!BD60</f>
        <v>Escocia</v>
      </c>
      <c r="G271" s="9" t="str">
        <f ca="1">+WORLDCUP!BD58</f>
        <v>República Checa</v>
      </c>
      <c r="H271" s="9" t="str">
        <f ca="1">+WORLDCUP!BD61</f>
        <v>Paraguay</v>
      </c>
      <c r="I271" s="9" t="str">
        <f ca="1">+WORLDCUP!BD69</f>
        <v>Ghana</v>
      </c>
      <c r="J271" s="9" t="str">
        <f ca="1">+WORLDCUP!BD68</f>
        <v>Uzbekistán</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Japón</v>
      </c>
      <c r="F272" s="9" t="str">
        <f ca="1">+WORLDCUP!BD60</f>
        <v>Escocia</v>
      </c>
      <c r="G272" s="9" t="str">
        <f ca="1">+WORLDCUP!BD58</f>
        <v>República Checa</v>
      </c>
      <c r="H272" s="9" t="str">
        <f ca="1">+WORLDCUP!BD61</f>
        <v>Paraguay</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Costa de Marfil</v>
      </c>
      <c r="F273" s="9" t="str">
        <f ca="1">+WORLDCUP!BD60</f>
        <v>Escocia</v>
      </c>
      <c r="G273" s="9" t="str">
        <f ca="1">+WORLDCUP!BD58</f>
        <v>República Checa</v>
      </c>
      <c r="H273" s="9" t="str">
        <f ca="1">+WORLDCUP!BD63</f>
        <v>Japón</v>
      </c>
      <c r="I273" s="9" t="str">
        <f ca="1">+WORLDCUP!BD61</f>
        <v>Paraguay</v>
      </c>
      <c r="J273" s="9" t="str">
        <f ca="1">+WORLDCUP!BD68</f>
        <v>Uzbekistán</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Japón</v>
      </c>
      <c r="F274" s="9" t="str">
        <f ca="1">+WORLDCUP!BD60</f>
        <v>Escocia</v>
      </c>
      <c r="G274" s="9" t="str">
        <f ca="1">+WORLDCUP!BD58</f>
        <v>República Checa</v>
      </c>
      <c r="H274" s="9" t="str">
        <f ca="1">+WORLDCUP!BD61</f>
        <v>Paraguay</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Japón</v>
      </c>
      <c r="F275" s="9" t="str">
        <f ca="1">+WORLDCUP!BD60</f>
        <v>Escocia</v>
      </c>
      <c r="G275" s="9" t="str">
        <f ca="1">+WORLDCUP!BD58</f>
        <v>República Checa</v>
      </c>
      <c r="H275" s="9" t="str">
        <f ca="1">+WORLDCUP!BD61</f>
        <v>Paraguay</v>
      </c>
      <c r="I275" s="9" t="str">
        <f ca="1">+WORLDCUP!BD66</f>
        <v>Senegal</v>
      </c>
      <c r="J275" s="9" t="str">
        <f ca="1">+WORLDCUP!BD68</f>
        <v>Uzbekistán</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Costa de Marfil</v>
      </c>
      <c r="F276" s="9" t="str">
        <f ca="1">+WORLDCUP!BD60</f>
        <v>Escocia</v>
      </c>
      <c r="G276" s="9" t="str">
        <f ca="1">+WORLDCUP!BD58</f>
        <v>República Checa</v>
      </c>
      <c r="H276" s="9" t="str">
        <f ca="1">+WORLDCUP!BD63</f>
        <v>Japón</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Egipto</v>
      </c>
      <c r="E277" s="9" t="str">
        <f ca="1">+WORLDCUP!BD62</f>
        <v>Costa de Marfil</v>
      </c>
      <c r="F277" s="9" t="str">
        <f ca="1">+WORLDCUP!BD61</f>
        <v>Paraguay</v>
      </c>
      <c r="G277" s="9" t="str">
        <f ca="1">+WORLDCUP!BD58</f>
        <v>República Checa</v>
      </c>
      <c r="H277" s="9" t="str">
        <f ca="1">+WORLDCUP!BD63</f>
        <v>Japón</v>
      </c>
      <c r="I277" s="9" t="str">
        <f ca="1">+WORLDCUP!BD69</f>
        <v>Ghana</v>
      </c>
      <c r="J277" s="9" t="str">
        <f ca="1">+WORLDCUP!BD68</f>
        <v>Uzbekistán</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Egipto</v>
      </c>
      <c r="E278" s="9" t="str">
        <f ca="1">+WORLDCUP!BD67</f>
        <v>Argelia</v>
      </c>
      <c r="F278" s="9" t="str">
        <f ca="1">+WORLDCUP!BD61</f>
        <v>Paraguay</v>
      </c>
      <c r="G278" s="9" t="str">
        <f ca="1">+WORLDCUP!BD58</f>
        <v>República Checa</v>
      </c>
      <c r="H278" s="9" t="str">
        <f ca="1">+WORLDCUP!BD63</f>
        <v>Japón</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Egipto</v>
      </c>
      <c r="E279" s="9" t="str">
        <f ca="1">+WORLDCUP!BD67</f>
        <v>Argelia</v>
      </c>
      <c r="F279" s="9" t="str">
        <f ca="1">+WORLDCUP!BD61</f>
        <v>Paraguay</v>
      </c>
      <c r="G279" s="9" t="str">
        <f ca="1">+WORLDCUP!BD58</f>
        <v>República Checa</v>
      </c>
      <c r="H279" s="9" t="str">
        <f ca="1">+WORLDCUP!BD63</f>
        <v>Japón</v>
      </c>
      <c r="I279" s="9" t="str">
        <f ca="1">+WORLDCUP!BD62</f>
        <v>Costa de Marfil</v>
      </c>
      <c r="J279" s="9" t="str">
        <f ca="1">+WORLDCUP!BD68</f>
        <v>Uzbekistán</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Egipto</v>
      </c>
      <c r="E280" s="9" t="str">
        <f ca="1">+WORLDCUP!BD62</f>
        <v>Costa de Marfil</v>
      </c>
      <c r="F280" s="9" t="str">
        <f ca="1">+WORLDCUP!BD61</f>
        <v>Paraguay</v>
      </c>
      <c r="G280" s="9" t="str">
        <f ca="1">+WORLDCUP!BD58</f>
        <v>República Checa</v>
      </c>
      <c r="H280" s="9" t="str">
        <f ca="1">+WORLDCUP!BD63</f>
        <v>Japón</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Egipto</v>
      </c>
      <c r="E281" s="9" t="str">
        <f ca="1">+WORLDCUP!BD62</f>
        <v>Costa de Marfil</v>
      </c>
      <c r="F281" s="9" t="str">
        <f ca="1">+WORLDCUP!BD61</f>
        <v>Paraguay</v>
      </c>
      <c r="G281" s="9" t="str">
        <f ca="1">+WORLDCUP!BD58</f>
        <v>República Checa</v>
      </c>
      <c r="H281" s="9" t="str">
        <f ca="1">+WORLDCUP!BD63</f>
        <v>Japón</v>
      </c>
      <c r="I281" s="9" t="str">
        <f ca="1">+WORLDCUP!BD66</f>
        <v>Senegal</v>
      </c>
      <c r="J281" s="9" t="str">
        <f ca="1">+WORLDCUP!BD68</f>
        <v>Uzbekistán</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Egipto</v>
      </c>
      <c r="E282" s="9" t="str">
        <f ca="1">+WORLDCUP!BD67</f>
        <v>Argelia</v>
      </c>
      <c r="F282" s="9" t="str">
        <f ca="1">+WORLDCUP!BD61</f>
        <v>Paraguay</v>
      </c>
      <c r="G282" s="9" t="str">
        <f ca="1">+WORLDCUP!BD58</f>
        <v>República Checa</v>
      </c>
      <c r="H282" s="9" t="str">
        <f ca="1">+WORLDCUP!BD63</f>
        <v>Japón</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Egipto</v>
      </c>
      <c r="E283" s="9" t="str">
        <f ca="1">+WORLDCUP!BD63</f>
        <v>Japón</v>
      </c>
      <c r="F283" s="9" t="str">
        <f ca="1">+WORLDCUP!BD60</f>
        <v>Escocia</v>
      </c>
      <c r="G283" s="9" t="str">
        <f ca="1">+WORLDCUP!BD58</f>
        <v>República Checa</v>
      </c>
      <c r="H283" s="9" t="str">
        <f ca="1">+WORLDCUP!BD61</f>
        <v>Paraguay</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Egipto</v>
      </c>
      <c r="E284" s="9" t="str">
        <f ca="1">+WORLDCUP!BD62</f>
        <v>Costa de Marfil</v>
      </c>
      <c r="F284" s="9" t="str">
        <f ca="1">+WORLDCUP!BD60</f>
        <v>Escocia</v>
      </c>
      <c r="G284" s="9" t="str">
        <f ca="1">+WORLDCUP!BD58</f>
        <v>República Checa</v>
      </c>
      <c r="H284" s="9" t="str">
        <f ca="1">+WORLDCUP!BD63</f>
        <v>Japón</v>
      </c>
      <c r="I284" s="9" t="str">
        <f ca="1">+WORLDCUP!BD61</f>
        <v>Paraguay</v>
      </c>
      <c r="J284" s="9" t="str">
        <f ca="1">+WORLDCUP!BD68</f>
        <v>Uzbekistán</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Egipto</v>
      </c>
      <c r="E285" s="9" t="str">
        <f ca="1">+WORLDCUP!BD67</f>
        <v>Argelia</v>
      </c>
      <c r="F285" s="9" t="str">
        <f ca="1">+WORLDCUP!BD60</f>
        <v>Escocia</v>
      </c>
      <c r="G285" s="9" t="str">
        <f ca="1">+WORLDCUP!BD58</f>
        <v>República Checa</v>
      </c>
      <c r="H285" s="9" t="str">
        <f ca="1">+WORLDCUP!BD63</f>
        <v>Japón</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Egipto</v>
      </c>
      <c r="E286" s="9" t="str">
        <f ca="1">+WORLDCUP!BD62</f>
        <v>Costa de Marfil</v>
      </c>
      <c r="F286" s="9" t="str">
        <f ca="1">+WORLDCUP!BD60</f>
        <v>Escocia</v>
      </c>
      <c r="G286" s="9" t="str">
        <f ca="1">+WORLDCUP!BD58</f>
        <v>República Checa</v>
      </c>
      <c r="H286" s="9" t="str">
        <f ca="1">+WORLDCUP!BD63</f>
        <v>Japón</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Canadá</v>
      </c>
      <c r="F287" s="9" t="str">
        <f ca="1">+WORLDCUP!BD58</f>
        <v>República Checa</v>
      </c>
      <c r="G287" s="9" t="str">
        <f ca="1">+WORLDCUP!BD66</f>
        <v>Senegal</v>
      </c>
      <c r="H287" s="9" t="str">
        <f ca="1">+WORLDCUP!BD64</f>
        <v>Egipto</v>
      </c>
      <c r="I287" s="9" t="str">
        <f ca="1">+WORLDCUP!BD69</f>
        <v>Ghana</v>
      </c>
      <c r="J287" s="9" t="str">
        <f ca="1">+WORLDCUP!BD68</f>
        <v>Uzbekistán</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Canadá</v>
      </c>
      <c r="F288" s="9" t="str">
        <f ca="1">+WORLDCUP!BD58</f>
        <v>República Checa</v>
      </c>
      <c r="G288" s="9" t="str">
        <f ca="1">+WORLDCUP!BD66</f>
        <v>Senegal</v>
      </c>
      <c r="H288" s="9" t="str">
        <f ca="1">+WORLDCUP!BD63</f>
        <v>Japón</v>
      </c>
      <c r="I288" s="9" t="str">
        <f ca="1">+WORLDCUP!BD69</f>
        <v>Ghana</v>
      </c>
      <c r="J288" s="9" t="str">
        <f ca="1">+WORLDCUP!BD68</f>
        <v>Uzbekistán</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Canadá</v>
      </c>
      <c r="F289" s="9" t="str">
        <f ca="1">+WORLDCUP!BD63</f>
        <v>Japón</v>
      </c>
      <c r="G289" s="9" t="str">
        <f ca="1">+WORLDCUP!BD58</f>
        <v>República Checa</v>
      </c>
      <c r="H289" s="9" t="str">
        <f ca="1">+WORLDCUP!BD64</f>
        <v>Egipto</v>
      </c>
      <c r="I289" s="9" t="str">
        <f ca="1">+WORLDCUP!BD69</f>
        <v>Ghana</v>
      </c>
      <c r="J289" s="9" t="str">
        <f ca="1">+WORLDCUP!BD68</f>
        <v>Uzbekistán</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Canadá</v>
      </c>
      <c r="F290" s="9" t="str">
        <f ca="1">+WORLDCUP!BD63</f>
        <v>Japón</v>
      </c>
      <c r="G290" s="9" t="str">
        <f ca="1">+WORLDCUP!BD58</f>
        <v>República Checa</v>
      </c>
      <c r="H290" s="9" t="str">
        <f ca="1">+WORLDCUP!BD64</f>
        <v>Egipto</v>
      </c>
      <c r="I290" s="9" t="str">
        <f ca="1">+WORLDCUP!BD69</f>
        <v>Ghana</v>
      </c>
      <c r="J290" s="9" t="str">
        <f ca="1">+WORLDCUP!BD68</f>
        <v>Uzbekistán</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Egipto</v>
      </c>
      <c r="E291" s="9" t="str">
        <f ca="1">+WORLDCUP!BD59</f>
        <v>Canadá</v>
      </c>
      <c r="F291" s="9" t="str">
        <f ca="1">+WORLDCUP!BD58</f>
        <v>República Checa</v>
      </c>
      <c r="G291" s="9" t="str">
        <f ca="1">+WORLDCUP!BD66</f>
        <v>Senegal</v>
      </c>
      <c r="H291" s="9" t="str">
        <f ca="1">+WORLDCUP!BD63</f>
        <v>Japón</v>
      </c>
      <c r="I291" s="9" t="str">
        <f ca="1">+WORLDCUP!BD69</f>
        <v>Ghana</v>
      </c>
      <c r="J291" s="9" t="str">
        <f ca="1">+WORLDCUP!BD68</f>
        <v>Uzbekistán</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Canadá</v>
      </c>
      <c r="F292" s="9" t="str">
        <f ca="1">+WORLDCUP!BD63</f>
        <v>Japón</v>
      </c>
      <c r="G292" s="9" t="str">
        <f ca="1">+WORLDCUP!BD58</f>
        <v>República Checa</v>
      </c>
      <c r="H292" s="9" t="str">
        <f ca="1">+WORLDCUP!BD64</f>
        <v>Egipto</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Canadá</v>
      </c>
      <c r="F293" s="9" t="str">
        <f ca="1">+WORLDCUP!BD63</f>
        <v>Japón</v>
      </c>
      <c r="G293" s="9" t="str">
        <f ca="1">+WORLDCUP!BD58</f>
        <v>República Checa</v>
      </c>
      <c r="H293" s="9" t="str">
        <f ca="1">+WORLDCUP!BD64</f>
        <v>Egipto</v>
      </c>
      <c r="I293" s="9" t="str">
        <f ca="1">+WORLDCUP!BD66</f>
        <v>Senegal</v>
      </c>
      <c r="J293" s="9" t="str">
        <f ca="1">+WORLDCUP!BD68</f>
        <v>Uzbekistán</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Canadá</v>
      </c>
      <c r="F294" s="9" t="str">
        <f ca="1">+WORLDCUP!BD58</f>
        <v>República Checa</v>
      </c>
      <c r="G294" s="9" t="str">
        <f ca="1">+WORLDCUP!BD66</f>
        <v>Senegal</v>
      </c>
      <c r="H294" s="9" t="str">
        <f ca="1">+WORLDCUP!BD65</f>
        <v>Arabia Saudita</v>
      </c>
      <c r="I294" s="9" t="str">
        <f ca="1">+WORLDCUP!BD69</f>
        <v>Ghana</v>
      </c>
      <c r="J294" s="9" t="str">
        <f ca="1">+WORLDCUP!BD68</f>
        <v>Uzbekistán</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Canadá</v>
      </c>
      <c r="F295" s="9" t="str">
        <f ca="1">+WORLDCUP!BD58</f>
        <v>República Checa</v>
      </c>
      <c r="G295" s="9" t="str">
        <f ca="1">+WORLDCUP!BD66</f>
        <v>Senegal</v>
      </c>
      <c r="H295" s="9" t="str">
        <f ca="1">+WORLDCUP!BD64</f>
        <v>Egipto</v>
      </c>
      <c r="I295" s="9" t="str">
        <f ca="1">+WORLDCUP!BD69</f>
        <v>Ghana</v>
      </c>
      <c r="J295" s="9" t="str">
        <f ca="1">+WORLDCUP!BD68</f>
        <v>Uzbekistán</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Canadá</v>
      </c>
      <c r="F296" s="9" t="str">
        <f ca="1">+WORLDCUP!BD58</f>
        <v>República Checa</v>
      </c>
      <c r="G296" s="9" t="str">
        <f ca="1">+WORLDCUP!BD65</f>
        <v>Arabia Saudita</v>
      </c>
      <c r="H296" s="9" t="str">
        <f ca="1">+WORLDCUP!BD64</f>
        <v>Egipto</v>
      </c>
      <c r="I296" s="9" t="str">
        <f ca="1">+WORLDCUP!BD69</f>
        <v>Ghana</v>
      </c>
      <c r="J296" s="9" t="str">
        <f ca="1">+WORLDCUP!BD68</f>
        <v>Uzbekistán</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Egipto</v>
      </c>
      <c r="E297" s="9" t="str">
        <f ca="1">+WORLDCUP!BD59</f>
        <v>Canadá</v>
      </c>
      <c r="F297" s="9" t="str">
        <f ca="1">+WORLDCUP!BD58</f>
        <v>República Checa</v>
      </c>
      <c r="G297" s="9" t="str">
        <f ca="1">+WORLDCUP!BD66</f>
        <v>Senegal</v>
      </c>
      <c r="H297" s="9" t="str">
        <f ca="1">+WORLDCUP!BD65</f>
        <v>Arabia Saudita</v>
      </c>
      <c r="I297" s="9" t="str">
        <f ca="1">+WORLDCUP!BD69</f>
        <v>Ghana</v>
      </c>
      <c r="J297" s="9" t="str">
        <f ca="1">+WORLDCUP!BD68</f>
        <v>Uzbekistán</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Canadá</v>
      </c>
      <c r="F298" s="9" t="str">
        <f ca="1">+WORLDCUP!BD58</f>
        <v>República Checa</v>
      </c>
      <c r="G298" s="9" t="str">
        <f ca="1">+WORLDCUP!BD65</f>
        <v>Arabia Saudita</v>
      </c>
      <c r="H298" s="9" t="str">
        <f ca="1">+WORLDCUP!BD64</f>
        <v>Egipto</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Canadá</v>
      </c>
      <c r="F299" s="9" t="str">
        <f ca="1">+WORLDCUP!BD58</f>
        <v>República Checa</v>
      </c>
      <c r="G299" s="9" t="str">
        <f ca="1">+WORLDCUP!BD65</f>
        <v>Arabia Saudita</v>
      </c>
      <c r="H299" s="9" t="str">
        <f ca="1">+WORLDCUP!BD64</f>
        <v>Egipto</v>
      </c>
      <c r="I299" s="9" t="str">
        <f ca="1">+WORLDCUP!BD66</f>
        <v>Senegal</v>
      </c>
      <c r="J299" s="9" t="str">
        <f ca="1">+WORLDCUP!BD68</f>
        <v>Uzbekistán</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Canadá</v>
      </c>
      <c r="F300" s="9" t="str">
        <f ca="1">+WORLDCUP!BD58</f>
        <v>República Checa</v>
      </c>
      <c r="G300" s="9" t="str">
        <f ca="1">+WORLDCUP!BD66</f>
        <v>Senegal</v>
      </c>
      <c r="H300" s="9" t="str">
        <f ca="1">+WORLDCUP!BD63</f>
        <v>Japón</v>
      </c>
      <c r="I300" s="9" t="str">
        <f ca="1">+WORLDCUP!BD69</f>
        <v>Ghana</v>
      </c>
      <c r="J300" s="9" t="str">
        <f ca="1">+WORLDCUP!BD68</f>
        <v>Uzbekistán</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Canadá</v>
      </c>
      <c r="F301" s="9" t="str">
        <f ca="1">+WORLDCUP!BD63</f>
        <v>Japón</v>
      </c>
      <c r="G301" s="9" t="str">
        <f ca="1">+WORLDCUP!BD58</f>
        <v>República Checa</v>
      </c>
      <c r="H301" s="9" t="str">
        <f ca="1">+WORLDCUP!BD65</f>
        <v>Arabia Saudita</v>
      </c>
      <c r="I301" s="9" t="str">
        <f ca="1">+WORLDCUP!BD69</f>
        <v>Ghana</v>
      </c>
      <c r="J301" s="9" t="str">
        <f ca="1">+WORLDCUP!BD68</f>
        <v>Uzbekistán</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Canadá</v>
      </c>
      <c r="F302" s="9" t="str">
        <f ca="1">+WORLDCUP!BD63</f>
        <v>Japón</v>
      </c>
      <c r="G302" s="9" t="str">
        <f ca="1">+WORLDCUP!BD58</f>
        <v>República Checa</v>
      </c>
      <c r="H302" s="9" t="str">
        <f ca="1">+WORLDCUP!BD65</f>
        <v>Arabia Saudita</v>
      </c>
      <c r="I302" s="9" t="str">
        <f ca="1">+WORLDCUP!BD69</f>
        <v>Ghana</v>
      </c>
      <c r="J302" s="9" t="str">
        <f ca="1">+WORLDCUP!BD68</f>
        <v>Uzbekistán</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Canadá</v>
      </c>
      <c r="F303" s="9" t="str">
        <f ca="1">+WORLDCUP!BD63</f>
        <v>Japón</v>
      </c>
      <c r="G303" s="9" t="str">
        <f ca="1">+WORLDCUP!BD58</f>
        <v>República Checa</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Canadá</v>
      </c>
      <c r="F304" s="9" t="str">
        <f ca="1">+WORLDCUP!BD63</f>
        <v>Japón</v>
      </c>
      <c r="G304" s="9" t="str">
        <f ca="1">+WORLDCUP!BD58</f>
        <v>República Checa</v>
      </c>
      <c r="H304" s="9" t="str">
        <f ca="1">+WORLDCUP!BD65</f>
        <v>Arabia Saudita</v>
      </c>
      <c r="I304" s="9" t="str">
        <f ca="1">+WORLDCUP!BD66</f>
        <v>Senegal</v>
      </c>
      <c r="J304" s="9" t="str">
        <f ca="1">+WORLDCUP!BD68</f>
        <v>Uzbekistán</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Canadá</v>
      </c>
      <c r="F305" s="9" t="str">
        <f ca="1">+WORLDCUP!BD63</f>
        <v>Japón</v>
      </c>
      <c r="G305" s="9" t="str">
        <f ca="1">+WORLDCUP!BD58</f>
        <v>República Checa</v>
      </c>
      <c r="H305" s="9" t="str">
        <f ca="1">+WORLDCUP!BD64</f>
        <v>Egipto</v>
      </c>
      <c r="I305" s="9" t="str">
        <f ca="1">+WORLDCUP!BD69</f>
        <v>Ghana</v>
      </c>
      <c r="J305" s="9" t="str">
        <f ca="1">+WORLDCUP!BD68</f>
        <v>Uzbekistán</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Egipto</v>
      </c>
      <c r="E306" s="9" t="str">
        <f ca="1">+WORLDCUP!BD59</f>
        <v>Canadá</v>
      </c>
      <c r="F306" s="9" t="str">
        <f ca="1">+WORLDCUP!BD58</f>
        <v>República Checa</v>
      </c>
      <c r="G306" s="9" t="str">
        <f ca="1">+WORLDCUP!BD66</f>
        <v>Senegal</v>
      </c>
      <c r="H306" s="9" t="str">
        <f ca="1">+WORLDCUP!BD63</f>
        <v>Japón</v>
      </c>
      <c r="I306" s="9" t="str">
        <f ca="1">+WORLDCUP!BD69</f>
        <v>Ghana</v>
      </c>
      <c r="J306" s="9" t="str">
        <f ca="1">+WORLDCUP!BD68</f>
        <v>Uzbekistán</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Canadá</v>
      </c>
      <c r="F307" s="9" t="str">
        <f ca="1">+WORLDCUP!BD63</f>
        <v>Japón</v>
      </c>
      <c r="G307" s="9" t="str">
        <f ca="1">+WORLDCUP!BD58</f>
        <v>República Checa</v>
      </c>
      <c r="H307" s="9" t="str">
        <f ca="1">+WORLDCUP!BD64</f>
        <v>Egipto</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Canadá</v>
      </c>
      <c r="F308" s="9" t="str">
        <f ca="1">+WORLDCUP!BD63</f>
        <v>Japón</v>
      </c>
      <c r="G308" s="9" t="str">
        <f ca="1">+WORLDCUP!BD58</f>
        <v>República Checa</v>
      </c>
      <c r="H308" s="9" t="str">
        <f ca="1">+WORLDCUP!BD64</f>
        <v>Egipto</v>
      </c>
      <c r="I308" s="9" t="str">
        <f ca="1">+WORLDCUP!BD66</f>
        <v>Senegal</v>
      </c>
      <c r="J308" s="9" t="str">
        <f ca="1">+WORLDCUP!BD68</f>
        <v>Uzbekistán</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Egipto</v>
      </c>
      <c r="E309" s="9" t="str">
        <f ca="1">+WORLDCUP!BD59</f>
        <v>Canadá</v>
      </c>
      <c r="F309" s="9" t="str">
        <f ca="1">+WORLDCUP!BD63</f>
        <v>Japón</v>
      </c>
      <c r="G309" s="9" t="str">
        <f ca="1">+WORLDCUP!BD58</f>
        <v>República Checa</v>
      </c>
      <c r="H309" s="9" t="str">
        <f ca="1">+WORLDCUP!BD65</f>
        <v>Arabia Saudita</v>
      </c>
      <c r="I309" s="9" t="str">
        <f ca="1">+WORLDCUP!BD69</f>
        <v>Ghana</v>
      </c>
      <c r="J309" s="9" t="str">
        <f ca="1">+WORLDCUP!BD68</f>
        <v>Uzbekistán</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Canadá</v>
      </c>
      <c r="F310" s="9" t="str">
        <f ca="1">+WORLDCUP!BD63</f>
        <v>Japón</v>
      </c>
      <c r="G310" s="9" t="str">
        <f ca="1">+WORLDCUP!BD58</f>
        <v>República Checa</v>
      </c>
      <c r="H310" s="9" t="str">
        <f ca="1">+WORLDCUP!BD64</f>
        <v>Egipto</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Canadá</v>
      </c>
      <c r="F311" s="9" t="str">
        <f ca="1">+WORLDCUP!BD63</f>
        <v>Japón</v>
      </c>
      <c r="G311" s="9" t="str">
        <f ca="1">+WORLDCUP!BD58</f>
        <v>República Checa</v>
      </c>
      <c r="H311" s="9" t="str">
        <f ca="1">+WORLDCUP!BD64</f>
        <v>Egipto</v>
      </c>
      <c r="I311" s="9" t="str">
        <f ca="1">+WORLDCUP!BD62</f>
        <v>Costa de Marfil</v>
      </c>
      <c r="J311" s="9" t="str">
        <f ca="1">+WORLDCUP!BD68</f>
        <v>Uzbekistán</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Egipto</v>
      </c>
      <c r="E312" s="9" t="str">
        <f ca="1">+WORLDCUP!BD59</f>
        <v>Canadá</v>
      </c>
      <c r="F312" s="9" t="str">
        <f ca="1">+WORLDCUP!BD63</f>
        <v>Japón</v>
      </c>
      <c r="G312" s="9" t="str">
        <f ca="1">+WORLDCUP!BD58</f>
        <v>República Checa</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Egipto</v>
      </c>
      <c r="E313" s="9" t="str">
        <f ca="1">+WORLDCUP!BD59</f>
        <v>Canadá</v>
      </c>
      <c r="F313" s="9" t="str">
        <f ca="1">+WORLDCUP!BD63</f>
        <v>Japón</v>
      </c>
      <c r="G313" s="9" t="str">
        <f ca="1">+WORLDCUP!BD58</f>
        <v>República Checa</v>
      </c>
      <c r="H313" s="9" t="str">
        <f ca="1">+WORLDCUP!BD65</f>
        <v>Arabia Saudita</v>
      </c>
      <c r="I313" s="9" t="str">
        <f ca="1">+WORLDCUP!BD66</f>
        <v>Senegal</v>
      </c>
      <c r="J313" s="9" t="str">
        <f ca="1">+WORLDCUP!BD68</f>
        <v>Uzbekistán</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Canadá</v>
      </c>
      <c r="F314" s="9" t="str">
        <f ca="1">+WORLDCUP!BD63</f>
        <v>Japón</v>
      </c>
      <c r="G314" s="9" t="str">
        <f ca="1">+WORLDCUP!BD58</f>
        <v>República Checa</v>
      </c>
      <c r="H314" s="9" t="str">
        <f ca="1">+WORLDCUP!BD64</f>
        <v>Egipto</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Canadá</v>
      </c>
      <c r="F315" s="9" t="str">
        <f ca="1">+WORLDCUP!BD61</f>
        <v>Paraguay</v>
      </c>
      <c r="G315" s="9" t="str">
        <f ca="1">+WORLDCUP!BD58</f>
        <v>República Checa</v>
      </c>
      <c r="H315" s="9" t="str">
        <f ca="1">+WORLDCUP!BD65</f>
        <v>Arabia Saudita</v>
      </c>
      <c r="I315" s="9" t="str">
        <f ca="1">+WORLDCUP!BD69</f>
        <v>Ghana</v>
      </c>
      <c r="J315" s="9" t="str">
        <f ca="1">+WORLDCUP!BD68</f>
        <v>Uzbekistán</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Canadá</v>
      </c>
      <c r="F316" s="9" t="str">
        <f ca="1">+WORLDCUP!BD61</f>
        <v>Paraguay</v>
      </c>
      <c r="G316" s="9" t="str">
        <f ca="1">+WORLDCUP!BD58</f>
        <v>República Checa</v>
      </c>
      <c r="H316" s="9" t="str">
        <f ca="1">+WORLDCUP!BD64</f>
        <v>Egipto</v>
      </c>
      <c r="I316" s="9" t="str">
        <f ca="1">+WORLDCUP!BD69</f>
        <v>Ghana</v>
      </c>
      <c r="J316" s="9" t="str">
        <f ca="1">+WORLDCUP!BD68</f>
        <v>Uzbekistán</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Canadá</v>
      </c>
      <c r="F317" s="9" t="str">
        <f ca="1">+WORLDCUP!BD61</f>
        <v>Paraguay</v>
      </c>
      <c r="G317" s="9" t="str">
        <f ca="1">+WORLDCUP!BD58</f>
        <v>República Checa</v>
      </c>
      <c r="H317" s="9" t="str">
        <f ca="1">+WORLDCUP!BD64</f>
        <v>Egipto</v>
      </c>
      <c r="I317" s="9" t="str">
        <f ca="1">+WORLDCUP!BD69</f>
        <v>Ghana</v>
      </c>
      <c r="J317" s="9" t="str">
        <f ca="1">+WORLDCUP!BD68</f>
        <v>Uzbekistán</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Egipto</v>
      </c>
      <c r="E318" s="9" t="str">
        <f ca="1">+WORLDCUP!BD59</f>
        <v>Canadá</v>
      </c>
      <c r="F318" s="9" t="str">
        <f ca="1">+WORLDCUP!BD61</f>
        <v>Paraguay</v>
      </c>
      <c r="G318" s="9" t="str">
        <f ca="1">+WORLDCUP!BD58</f>
        <v>República Checa</v>
      </c>
      <c r="H318" s="9" t="str">
        <f ca="1">+WORLDCUP!BD65</f>
        <v>Arabia Saudita</v>
      </c>
      <c r="I318" s="9" t="str">
        <f ca="1">+WORLDCUP!BD69</f>
        <v>Ghana</v>
      </c>
      <c r="J318" s="9" t="str">
        <f ca="1">+WORLDCUP!BD68</f>
        <v>Uzbekistán</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Canadá</v>
      </c>
      <c r="F319" s="9" t="str">
        <f ca="1">+WORLDCUP!BD61</f>
        <v>Paraguay</v>
      </c>
      <c r="G319" s="9" t="str">
        <f ca="1">+WORLDCUP!BD58</f>
        <v>República Checa</v>
      </c>
      <c r="H319" s="9" t="str">
        <f ca="1">+WORLDCUP!BD64</f>
        <v>Egipto</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Canadá</v>
      </c>
      <c r="F320" s="9" t="str">
        <f ca="1">+WORLDCUP!BD61</f>
        <v>Paraguay</v>
      </c>
      <c r="G320" s="9" t="str">
        <f ca="1">+WORLDCUP!BD58</f>
        <v>República Checa</v>
      </c>
      <c r="H320" s="9" t="str">
        <f ca="1">+WORLDCUP!BD64</f>
        <v>Egipto</v>
      </c>
      <c r="I320" s="9" t="str">
        <f ca="1">+WORLDCUP!BD66</f>
        <v>Senegal</v>
      </c>
      <c r="J320" s="9" t="str">
        <f ca="1">+WORLDCUP!BD68</f>
        <v>Uzbekistán</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Canadá</v>
      </c>
      <c r="F321" s="9" t="str">
        <f ca="1">+WORLDCUP!BD61</f>
        <v>Paraguay</v>
      </c>
      <c r="G321" s="9" t="str">
        <f ca="1">+WORLDCUP!BD58</f>
        <v>República Checa</v>
      </c>
      <c r="H321" s="9" t="str">
        <f ca="1">+WORLDCUP!BD63</f>
        <v>Japón</v>
      </c>
      <c r="I321" s="9" t="str">
        <f ca="1">+WORLDCUP!BD69</f>
        <v>Ghana</v>
      </c>
      <c r="J321" s="9" t="str">
        <f ca="1">+WORLDCUP!BD68</f>
        <v>Uzbekistán</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Canadá</v>
      </c>
      <c r="F322" s="9" t="str">
        <f ca="1">+WORLDCUP!BD61</f>
        <v>Paraguay</v>
      </c>
      <c r="G322" s="9" t="str">
        <f ca="1">+WORLDCUP!BD58</f>
        <v>República Checa</v>
      </c>
      <c r="H322" s="9" t="str">
        <f ca="1">+WORLDCUP!BD63</f>
        <v>Japón</v>
      </c>
      <c r="I322" s="9" t="str">
        <f ca="1">+WORLDCUP!BD69</f>
        <v>Ghana</v>
      </c>
      <c r="J322" s="9" t="str">
        <f ca="1">+WORLDCUP!BD68</f>
        <v>Uzbekistán</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Canadá</v>
      </c>
      <c r="F323" s="9" t="str">
        <f ca="1">+WORLDCUP!BD61</f>
        <v>Paraguay</v>
      </c>
      <c r="G323" s="9" t="str">
        <f ca="1">+WORLDCUP!BD58</f>
        <v>República Checa</v>
      </c>
      <c r="H323" s="9" t="str">
        <f ca="1">+WORLDCUP!BD63</f>
        <v>Japón</v>
      </c>
      <c r="I323" s="9" t="str">
        <f ca="1">+WORLDCUP!BD69</f>
        <v>Ghana</v>
      </c>
      <c r="J323" s="9" t="str">
        <f ca="1">+WORLDCUP!BD68</f>
        <v>Uzbekistán</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Canadá</v>
      </c>
      <c r="F324" s="9" t="str">
        <f ca="1">+WORLDCUP!BD61</f>
        <v>Paraguay</v>
      </c>
      <c r="G324" s="9" t="str">
        <f ca="1">+WORLDCUP!BD58</f>
        <v>República Checa</v>
      </c>
      <c r="H324" s="9" t="str">
        <f ca="1">+WORLDCUP!BD63</f>
        <v>Japón</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Canadá</v>
      </c>
      <c r="F325" s="9" t="str">
        <f ca="1">+WORLDCUP!BD61</f>
        <v>Paraguay</v>
      </c>
      <c r="G325" s="9" t="str">
        <f ca="1">+WORLDCUP!BD58</f>
        <v>República Checa</v>
      </c>
      <c r="H325" s="9" t="str">
        <f ca="1">+WORLDCUP!BD63</f>
        <v>Japón</v>
      </c>
      <c r="I325" s="9" t="str">
        <f ca="1">+WORLDCUP!BD66</f>
        <v>Senegal</v>
      </c>
      <c r="J325" s="9" t="str">
        <f ca="1">+WORLDCUP!BD68</f>
        <v>Uzbekistán</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Canadá</v>
      </c>
      <c r="F326" s="9" t="str">
        <f ca="1">+WORLDCUP!BD61</f>
        <v>Paraguay</v>
      </c>
      <c r="G326" s="9" t="str">
        <f ca="1">+WORLDCUP!BD58</f>
        <v>República Checa</v>
      </c>
      <c r="H326" s="9" t="str">
        <f ca="1">+WORLDCUP!BD64</f>
        <v>Egipto</v>
      </c>
      <c r="I326" s="9" t="str">
        <f ca="1">+WORLDCUP!BD69</f>
        <v>Ghana</v>
      </c>
      <c r="J326" s="9" t="str">
        <f ca="1">+WORLDCUP!BD68</f>
        <v>Uzbekistán</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Egipto</v>
      </c>
      <c r="E327" s="9" t="str">
        <f ca="1">+WORLDCUP!BD59</f>
        <v>Canadá</v>
      </c>
      <c r="F327" s="9" t="str">
        <f ca="1">+WORLDCUP!BD61</f>
        <v>Paraguay</v>
      </c>
      <c r="G327" s="9" t="str">
        <f ca="1">+WORLDCUP!BD58</f>
        <v>República Checa</v>
      </c>
      <c r="H327" s="9" t="str">
        <f ca="1">+WORLDCUP!BD63</f>
        <v>Japón</v>
      </c>
      <c r="I327" s="9" t="str">
        <f ca="1">+WORLDCUP!BD69</f>
        <v>Ghana</v>
      </c>
      <c r="J327" s="9" t="str">
        <f ca="1">+WORLDCUP!BD68</f>
        <v>Uzbekistán</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Canadá</v>
      </c>
      <c r="F328" s="9" t="str">
        <f ca="1">+WORLDCUP!BD61</f>
        <v>Paraguay</v>
      </c>
      <c r="G328" s="9" t="str">
        <f ca="1">+WORLDCUP!BD58</f>
        <v>República Checa</v>
      </c>
      <c r="H328" s="9" t="str">
        <f ca="1">+WORLDCUP!BD64</f>
        <v>Egipto</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Canadá</v>
      </c>
      <c r="F329" s="9" t="str">
        <f ca="1">+WORLDCUP!BD61</f>
        <v>Paraguay</v>
      </c>
      <c r="G329" s="9" t="str">
        <f ca="1">+WORLDCUP!BD58</f>
        <v>República Checa</v>
      </c>
      <c r="H329" s="9" t="str">
        <f ca="1">+WORLDCUP!BD64</f>
        <v>Egipto</v>
      </c>
      <c r="I329" s="9" t="str">
        <f ca="1">+WORLDCUP!BD66</f>
        <v>Senegal</v>
      </c>
      <c r="J329" s="9" t="str">
        <f ca="1">+WORLDCUP!BD68</f>
        <v>Uzbekistán</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Egipto</v>
      </c>
      <c r="E330" s="9" t="str">
        <f ca="1">+WORLDCUP!BD59</f>
        <v>Canadá</v>
      </c>
      <c r="F330" s="9" t="str">
        <f ca="1">+WORLDCUP!BD61</f>
        <v>Paraguay</v>
      </c>
      <c r="G330" s="9" t="str">
        <f ca="1">+WORLDCUP!BD58</f>
        <v>República Checa</v>
      </c>
      <c r="H330" s="9" t="str">
        <f ca="1">+WORLDCUP!BD63</f>
        <v>Japón</v>
      </c>
      <c r="I330" s="9" t="str">
        <f ca="1">+WORLDCUP!BD69</f>
        <v>Ghana</v>
      </c>
      <c r="J330" s="9" t="str">
        <f ca="1">+WORLDCUP!BD68</f>
        <v>Uzbekistán</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Egipto</v>
      </c>
      <c r="E331" s="9" t="str">
        <f ca="1">+WORLDCUP!BD59</f>
        <v>Canadá</v>
      </c>
      <c r="F331" s="9" t="str">
        <f ca="1">+WORLDCUP!BD61</f>
        <v>Paraguay</v>
      </c>
      <c r="G331" s="9" t="str">
        <f ca="1">+WORLDCUP!BD58</f>
        <v>República Checa</v>
      </c>
      <c r="H331" s="9" t="str">
        <f ca="1">+WORLDCUP!BD63</f>
        <v>Japón</v>
      </c>
      <c r="I331" s="9" t="str">
        <f ca="1">+WORLDCUP!BD69</f>
        <v>Ghana</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Egipto</v>
      </c>
      <c r="E332" s="9" t="str">
        <f ca="1">+WORLDCUP!BD59</f>
        <v>Canadá</v>
      </c>
      <c r="F332" s="9" t="str">
        <f ca="1">+WORLDCUP!BD61</f>
        <v>Paraguay</v>
      </c>
      <c r="G332" s="9" t="str">
        <f ca="1">+WORLDCUP!BD58</f>
        <v>República Checa</v>
      </c>
      <c r="H332" s="9" t="str">
        <f ca="1">+WORLDCUP!BD63</f>
        <v>Japón</v>
      </c>
      <c r="I332" s="9" t="str">
        <f ca="1">+WORLDCUP!BD67</f>
        <v>Argelia</v>
      </c>
      <c r="J332" s="9" t="str">
        <f ca="1">+WORLDCUP!BD68</f>
        <v>Uzbekistán</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Egipto</v>
      </c>
      <c r="E333" s="9" t="str">
        <f ca="1">+WORLDCUP!BD59</f>
        <v>Canadá</v>
      </c>
      <c r="F333" s="9" t="str">
        <f ca="1">+WORLDCUP!BD61</f>
        <v>Paraguay</v>
      </c>
      <c r="G333" s="9" t="str">
        <f ca="1">+WORLDCUP!BD58</f>
        <v>República Checa</v>
      </c>
      <c r="H333" s="9" t="str">
        <f ca="1">+WORLDCUP!BD63</f>
        <v>Japón</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Egipto</v>
      </c>
      <c r="E334" s="9" t="str">
        <f ca="1">+WORLDCUP!BD59</f>
        <v>Canadá</v>
      </c>
      <c r="F334" s="9" t="str">
        <f ca="1">+WORLDCUP!BD61</f>
        <v>Paraguay</v>
      </c>
      <c r="G334" s="9" t="str">
        <f ca="1">+WORLDCUP!BD58</f>
        <v>República Checa</v>
      </c>
      <c r="H334" s="9" t="str">
        <f ca="1">+WORLDCUP!BD63</f>
        <v>Japón</v>
      </c>
      <c r="I334" s="9" t="str">
        <f ca="1">+WORLDCUP!BD66</f>
        <v>Senegal</v>
      </c>
      <c r="J334" s="9" t="str">
        <f ca="1">+WORLDCUP!BD68</f>
        <v>Uzbekistán</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Egipto</v>
      </c>
      <c r="E335" s="9" t="str">
        <f ca="1">+WORLDCUP!BD59</f>
        <v>Canadá</v>
      </c>
      <c r="F335" s="9" t="str">
        <f ca="1">+WORLDCUP!BD61</f>
        <v>Paraguay</v>
      </c>
      <c r="G335" s="9" t="str">
        <f ca="1">+WORLDCUP!BD58</f>
        <v>República Checa</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Canadá</v>
      </c>
      <c r="F336" s="9" t="str">
        <f ca="1">+WORLDCUP!BD58</f>
        <v>República Checa</v>
      </c>
      <c r="G336" s="9" t="str">
        <f ca="1">+WORLDCUP!BD66</f>
        <v>Senegal</v>
      </c>
      <c r="H336" s="9" t="str">
        <f ca="1">+WORLDCUP!BD61</f>
        <v>Paraguay</v>
      </c>
      <c r="I336" s="9" t="str">
        <f ca="1">+WORLDCUP!BD69</f>
        <v>Ghana</v>
      </c>
      <c r="J336" s="9" t="str">
        <f ca="1">+WORLDCUP!BD68</f>
        <v>Uzbekistán</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Canadá</v>
      </c>
      <c r="F337" s="9" t="str">
        <f ca="1">+WORLDCUP!BD61</f>
        <v>Paraguay</v>
      </c>
      <c r="G337" s="9" t="str">
        <f ca="1">+WORLDCUP!BD58</f>
        <v>República Checa</v>
      </c>
      <c r="H337" s="9" t="str">
        <f ca="1">+WORLDCUP!BD65</f>
        <v>Arabia Saudita</v>
      </c>
      <c r="I337" s="9" t="str">
        <f ca="1">+WORLDCUP!BD69</f>
        <v>Ghana</v>
      </c>
      <c r="J337" s="9" t="str">
        <f ca="1">+WORLDCUP!BD68</f>
        <v>Uzbekistán</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Canadá</v>
      </c>
      <c r="F338" s="9" t="str">
        <f ca="1">+WORLDCUP!BD61</f>
        <v>Paraguay</v>
      </c>
      <c r="G338" s="9" t="str">
        <f ca="1">+WORLDCUP!BD58</f>
        <v>República Checa</v>
      </c>
      <c r="H338" s="9" t="str">
        <f ca="1">+WORLDCUP!BD65</f>
        <v>Arabia Saudita</v>
      </c>
      <c r="I338" s="9" t="str">
        <f ca="1">+WORLDCUP!BD69</f>
        <v>Ghana</v>
      </c>
      <c r="J338" s="9" t="str">
        <f ca="1">+WORLDCUP!BD68</f>
        <v>Uzbekistán</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Canadá</v>
      </c>
      <c r="F339" s="9" t="str">
        <f ca="1">+WORLDCUP!BD61</f>
        <v>Paraguay</v>
      </c>
      <c r="G339" s="9" t="str">
        <f ca="1">+WORLDCUP!BD58</f>
        <v>República Checa</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Canadá</v>
      </c>
      <c r="F340" s="9" t="str">
        <f ca="1">+WORLDCUP!BD61</f>
        <v>Paraguay</v>
      </c>
      <c r="G340" s="9" t="str">
        <f ca="1">+WORLDCUP!BD58</f>
        <v>República Checa</v>
      </c>
      <c r="H340" s="9" t="str">
        <f ca="1">+WORLDCUP!BD65</f>
        <v>Arabia Saudita</v>
      </c>
      <c r="I340" s="9" t="str">
        <f ca="1">+WORLDCUP!BD66</f>
        <v>Senegal</v>
      </c>
      <c r="J340" s="9" t="str">
        <f ca="1">+WORLDCUP!BD68</f>
        <v>Uzbekistán</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Canadá</v>
      </c>
      <c r="F341" s="9" t="str">
        <f ca="1">+WORLDCUP!BD61</f>
        <v>Paraguay</v>
      </c>
      <c r="G341" s="9" t="str">
        <f ca="1">+WORLDCUP!BD58</f>
        <v>República Checa</v>
      </c>
      <c r="H341" s="9" t="str">
        <f ca="1">+WORLDCUP!BD64</f>
        <v>Egipto</v>
      </c>
      <c r="I341" s="9" t="str">
        <f ca="1">+WORLDCUP!BD69</f>
        <v>Ghana</v>
      </c>
      <c r="J341" s="9" t="str">
        <f ca="1">+WORLDCUP!BD68</f>
        <v>Uzbekistán</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Egipto</v>
      </c>
      <c r="E342" s="9" t="str">
        <f ca="1">+WORLDCUP!BD59</f>
        <v>Canadá</v>
      </c>
      <c r="F342" s="9" t="str">
        <f ca="1">+WORLDCUP!BD58</f>
        <v>República Checa</v>
      </c>
      <c r="G342" s="9" t="str">
        <f ca="1">+WORLDCUP!BD66</f>
        <v>Senegal</v>
      </c>
      <c r="H342" s="9" t="str">
        <f ca="1">+WORLDCUP!BD61</f>
        <v>Paraguay</v>
      </c>
      <c r="I342" s="9" t="str">
        <f ca="1">+WORLDCUP!BD69</f>
        <v>Ghana</v>
      </c>
      <c r="J342" s="9" t="str">
        <f ca="1">+WORLDCUP!BD68</f>
        <v>Uzbekistán</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Canadá</v>
      </c>
      <c r="F343" s="9" t="str">
        <f ca="1">+WORLDCUP!BD61</f>
        <v>Paraguay</v>
      </c>
      <c r="G343" s="9" t="str">
        <f ca="1">+WORLDCUP!BD58</f>
        <v>República Checa</v>
      </c>
      <c r="H343" s="9" t="str">
        <f ca="1">+WORLDCUP!BD64</f>
        <v>Egipto</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Canadá</v>
      </c>
      <c r="F344" s="9" t="str">
        <f ca="1">+WORLDCUP!BD61</f>
        <v>Paraguay</v>
      </c>
      <c r="G344" s="9" t="str">
        <f ca="1">+WORLDCUP!BD58</f>
        <v>República Checa</v>
      </c>
      <c r="H344" s="9" t="str">
        <f ca="1">+WORLDCUP!BD64</f>
        <v>Egipto</v>
      </c>
      <c r="I344" s="9" t="str">
        <f ca="1">+WORLDCUP!BD66</f>
        <v>Senegal</v>
      </c>
      <c r="J344" s="9" t="str">
        <f ca="1">+WORLDCUP!BD68</f>
        <v>Uzbekistán</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Egipto</v>
      </c>
      <c r="E345" s="9" t="str">
        <f ca="1">+WORLDCUP!BD59</f>
        <v>Canadá</v>
      </c>
      <c r="F345" s="9" t="str">
        <f ca="1">+WORLDCUP!BD61</f>
        <v>Paraguay</v>
      </c>
      <c r="G345" s="9" t="str">
        <f ca="1">+WORLDCUP!BD58</f>
        <v>República Checa</v>
      </c>
      <c r="H345" s="9" t="str">
        <f ca="1">+WORLDCUP!BD65</f>
        <v>Arabia Saudita</v>
      </c>
      <c r="I345" s="9" t="str">
        <f ca="1">+WORLDCUP!BD69</f>
        <v>Ghana</v>
      </c>
      <c r="J345" s="9" t="str">
        <f ca="1">+WORLDCUP!BD68</f>
        <v>Uzbekistán</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Canadá</v>
      </c>
      <c r="F346" s="9" t="str">
        <f ca="1">+WORLDCUP!BD61</f>
        <v>Paraguay</v>
      </c>
      <c r="G346" s="9" t="str">
        <f ca="1">+WORLDCUP!BD58</f>
        <v>República Checa</v>
      </c>
      <c r="H346" s="9" t="str">
        <f ca="1">+WORLDCUP!BD64</f>
        <v>Egipto</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Canadá</v>
      </c>
      <c r="F347" s="9" t="str">
        <f ca="1">+WORLDCUP!BD61</f>
        <v>Paraguay</v>
      </c>
      <c r="G347" s="9" t="str">
        <f ca="1">+WORLDCUP!BD58</f>
        <v>República Checa</v>
      </c>
      <c r="H347" s="9" t="str">
        <f ca="1">+WORLDCUP!BD64</f>
        <v>Egipto</v>
      </c>
      <c r="I347" s="9" t="str">
        <f ca="1">+WORLDCUP!BD62</f>
        <v>Costa de Marfil</v>
      </c>
      <c r="J347" s="9" t="str">
        <f ca="1">+WORLDCUP!BD68</f>
        <v>Uzbekistán</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Egipto</v>
      </c>
      <c r="E348" s="9" t="str">
        <f ca="1">+WORLDCUP!BD59</f>
        <v>Canadá</v>
      </c>
      <c r="F348" s="9" t="str">
        <f ca="1">+WORLDCUP!BD61</f>
        <v>Paraguay</v>
      </c>
      <c r="G348" s="9" t="str">
        <f ca="1">+WORLDCUP!BD58</f>
        <v>República Checa</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Egipto</v>
      </c>
      <c r="E349" s="9" t="str">
        <f ca="1">+WORLDCUP!BD59</f>
        <v>Canadá</v>
      </c>
      <c r="F349" s="9" t="str">
        <f ca="1">+WORLDCUP!BD61</f>
        <v>Paraguay</v>
      </c>
      <c r="G349" s="9" t="str">
        <f ca="1">+WORLDCUP!BD58</f>
        <v>República Checa</v>
      </c>
      <c r="H349" s="9" t="str">
        <f ca="1">+WORLDCUP!BD65</f>
        <v>Arabia Saudita</v>
      </c>
      <c r="I349" s="9" t="str">
        <f ca="1">+WORLDCUP!BD66</f>
        <v>Senegal</v>
      </c>
      <c r="J349" s="9" t="str">
        <f ca="1">+WORLDCUP!BD68</f>
        <v>Uzbekistán</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Canadá</v>
      </c>
      <c r="F350" s="9" t="str">
        <f ca="1">+WORLDCUP!BD61</f>
        <v>Paraguay</v>
      </c>
      <c r="G350" s="9" t="str">
        <f ca="1">+WORLDCUP!BD58</f>
        <v>República Checa</v>
      </c>
      <c r="H350" s="9" t="str">
        <f ca="1">+WORLDCUP!BD64</f>
        <v>Egipto</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Canadá</v>
      </c>
      <c r="F351" s="9" t="str">
        <f ca="1">+WORLDCUP!BD61</f>
        <v>Paraguay</v>
      </c>
      <c r="G351" s="9" t="str">
        <f ca="1">+WORLDCUP!BD58</f>
        <v>República Checa</v>
      </c>
      <c r="H351" s="9" t="str">
        <f ca="1">+WORLDCUP!BD63</f>
        <v>Japón</v>
      </c>
      <c r="I351" s="9" t="str">
        <f ca="1">+WORLDCUP!BD69</f>
        <v>Ghana</v>
      </c>
      <c r="J351" s="9" t="str">
        <f ca="1">+WORLDCUP!BD68</f>
        <v>Uzbekistán</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Canadá</v>
      </c>
      <c r="F352" s="9" t="str">
        <f ca="1">+WORLDCUP!BD61</f>
        <v>Paraguay</v>
      </c>
      <c r="G352" s="9" t="str">
        <f ca="1">+WORLDCUP!BD58</f>
        <v>República Checa</v>
      </c>
      <c r="H352" s="9" t="str">
        <f ca="1">+WORLDCUP!BD63</f>
        <v>Japón</v>
      </c>
      <c r="I352" s="9" t="str">
        <f ca="1">+WORLDCUP!BD69</f>
        <v>Ghana</v>
      </c>
      <c r="J352" s="9" t="str">
        <f ca="1">+WORLDCUP!BD68</f>
        <v>Uzbekistán</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Canadá</v>
      </c>
      <c r="F353" s="9" t="str">
        <f ca="1">+WORLDCUP!BD61</f>
        <v>Paraguay</v>
      </c>
      <c r="G353" s="9" t="str">
        <f ca="1">+WORLDCUP!BD58</f>
        <v>República Checa</v>
      </c>
      <c r="H353" s="9" t="str">
        <f ca="1">+WORLDCUP!BD63</f>
        <v>Japón</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Canadá</v>
      </c>
      <c r="F354" s="9" t="str">
        <f ca="1">+WORLDCUP!BD61</f>
        <v>Paraguay</v>
      </c>
      <c r="G354" s="9" t="str">
        <f ca="1">+WORLDCUP!BD58</f>
        <v>República Checa</v>
      </c>
      <c r="H354" s="9" t="str">
        <f ca="1">+WORLDCUP!BD63</f>
        <v>Japón</v>
      </c>
      <c r="I354" s="9" t="str">
        <f ca="1">+WORLDCUP!BD66</f>
        <v>Senegal</v>
      </c>
      <c r="J354" s="9" t="str">
        <f ca="1">+WORLDCUP!BD68</f>
        <v>Uzbekistán</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Canadá</v>
      </c>
      <c r="F355" s="9" t="str">
        <f ca="1">+WORLDCUP!BD61</f>
        <v>Paraguay</v>
      </c>
      <c r="G355" s="9" t="str">
        <f ca="1">+WORLDCUP!BD58</f>
        <v>República Checa</v>
      </c>
      <c r="H355" s="9" t="str">
        <f ca="1">+WORLDCUP!BD63</f>
        <v>Japón</v>
      </c>
      <c r="I355" s="9" t="str">
        <f ca="1">+WORLDCUP!BD69</f>
        <v>Ghana</v>
      </c>
      <c r="J355" s="9" t="str">
        <f ca="1">+WORLDCUP!BD68</f>
        <v>Uzbekistán</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Canadá</v>
      </c>
      <c r="F356" s="9" t="str">
        <f ca="1">+WORLDCUP!BD61</f>
        <v>Paraguay</v>
      </c>
      <c r="G356" s="9" t="str">
        <f ca="1">+WORLDCUP!BD58</f>
        <v>República Checa</v>
      </c>
      <c r="H356" s="9" t="str">
        <f ca="1">+WORLDCUP!BD63</f>
        <v>Japón</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Canadá</v>
      </c>
      <c r="F357" s="9" t="str">
        <f ca="1">+WORLDCUP!BD61</f>
        <v>Paraguay</v>
      </c>
      <c r="G357" s="9" t="str">
        <f ca="1">+WORLDCUP!BD58</f>
        <v>República Checa</v>
      </c>
      <c r="H357" s="9" t="str">
        <f ca="1">+WORLDCUP!BD63</f>
        <v>Japón</v>
      </c>
      <c r="I357" s="9" t="str">
        <f ca="1">+WORLDCUP!BD62</f>
        <v>Costa de Marfil</v>
      </c>
      <c r="J357" s="9" t="str">
        <f ca="1">+WORLDCUP!BD68</f>
        <v>Uzbekistán</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Canadá</v>
      </c>
      <c r="F358" s="9" t="str">
        <f ca="1">+WORLDCUP!BD61</f>
        <v>Paraguay</v>
      </c>
      <c r="G358" s="9" t="str">
        <f ca="1">+WORLDCUP!BD58</f>
        <v>República Checa</v>
      </c>
      <c r="H358" s="9" t="str">
        <f ca="1">+WORLDCUP!BD63</f>
        <v>Japón</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Canadá</v>
      </c>
      <c r="F359" s="9" t="str">
        <f ca="1">+WORLDCUP!BD61</f>
        <v>Paraguay</v>
      </c>
      <c r="G359" s="9" t="str">
        <f ca="1">+WORLDCUP!BD58</f>
        <v>República Checa</v>
      </c>
      <c r="H359" s="9" t="str">
        <f ca="1">+WORLDCUP!BD63</f>
        <v>Japón</v>
      </c>
      <c r="I359" s="9" t="str">
        <f ca="1">+WORLDCUP!BD66</f>
        <v>Senegal</v>
      </c>
      <c r="J359" s="9" t="str">
        <f ca="1">+WORLDCUP!BD68</f>
        <v>Uzbekistán</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Canadá</v>
      </c>
      <c r="F360" s="9" t="str">
        <f ca="1">+WORLDCUP!BD61</f>
        <v>Paraguay</v>
      </c>
      <c r="G360" s="9" t="str">
        <f ca="1">+WORLDCUP!BD58</f>
        <v>República Checa</v>
      </c>
      <c r="H360" s="9" t="str">
        <f ca="1">+WORLDCUP!BD63</f>
        <v>Japón</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Egipto</v>
      </c>
      <c r="E361" s="9" t="str">
        <f ca="1">+WORLDCUP!BD59</f>
        <v>Canadá</v>
      </c>
      <c r="F361" s="9" t="str">
        <f ca="1">+WORLDCUP!BD61</f>
        <v>Paraguay</v>
      </c>
      <c r="G361" s="9" t="str">
        <f ca="1">+WORLDCUP!BD58</f>
        <v>República Checa</v>
      </c>
      <c r="H361" s="9" t="str">
        <f ca="1">+WORLDCUP!BD63</f>
        <v>Japón</v>
      </c>
      <c r="I361" s="9" t="str">
        <f ca="1">+WORLDCUP!BD69</f>
        <v>Ghana</v>
      </c>
      <c r="J361" s="9" t="str">
        <f ca="1">+WORLDCUP!BD68</f>
        <v>Uzbekistán</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Egipto</v>
      </c>
      <c r="E362" s="9" t="str">
        <f ca="1">+WORLDCUP!BD59</f>
        <v>Canadá</v>
      </c>
      <c r="F362" s="9" t="str">
        <f ca="1">+WORLDCUP!BD61</f>
        <v>Paraguay</v>
      </c>
      <c r="G362" s="9" t="str">
        <f ca="1">+WORLDCUP!BD58</f>
        <v>República Checa</v>
      </c>
      <c r="H362" s="9" t="str">
        <f ca="1">+WORLDCUP!BD63</f>
        <v>Japón</v>
      </c>
      <c r="I362" s="9" t="str">
        <f ca="1">+WORLDCUP!BD69</f>
        <v>Ghana</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Egipto</v>
      </c>
      <c r="E363" s="9" t="str">
        <f ca="1">+WORLDCUP!BD59</f>
        <v>Canadá</v>
      </c>
      <c r="F363" s="9" t="str">
        <f ca="1">+WORLDCUP!BD61</f>
        <v>Paraguay</v>
      </c>
      <c r="G363" s="9" t="str">
        <f ca="1">+WORLDCUP!BD58</f>
        <v>República Checa</v>
      </c>
      <c r="H363" s="9" t="str">
        <f ca="1">+WORLDCUP!BD63</f>
        <v>Japón</v>
      </c>
      <c r="I363" s="9" t="str">
        <f ca="1">+WORLDCUP!BD67</f>
        <v>Argelia</v>
      </c>
      <c r="J363" s="9" t="str">
        <f ca="1">+WORLDCUP!BD68</f>
        <v>Uzbekistán</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Egipto</v>
      </c>
      <c r="E364" s="9" t="str">
        <f ca="1">+WORLDCUP!BD59</f>
        <v>Canadá</v>
      </c>
      <c r="F364" s="9" t="str">
        <f ca="1">+WORLDCUP!BD61</f>
        <v>Paraguay</v>
      </c>
      <c r="G364" s="9" t="str">
        <f ca="1">+WORLDCUP!BD58</f>
        <v>República Checa</v>
      </c>
      <c r="H364" s="9" t="str">
        <f ca="1">+WORLDCUP!BD63</f>
        <v>Japón</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Egipto</v>
      </c>
      <c r="E365" s="9" t="str">
        <f ca="1">+WORLDCUP!BD59</f>
        <v>Canadá</v>
      </c>
      <c r="F365" s="9" t="str">
        <f ca="1">+WORLDCUP!BD61</f>
        <v>Paraguay</v>
      </c>
      <c r="G365" s="9" t="str">
        <f ca="1">+WORLDCUP!BD58</f>
        <v>República Checa</v>
      </c>
      <c r="H365" s="9" t="str">
        <f ca="1">+WORLDCUP!BD63</f>
        <v>Japón</v>
      </c>
      <c r="I365" s="9" t="str">
        <f ca="1">+WORLDCUP!BD66</f>
        <v>Senegal</v>
      </c>
      <c r="J365" s="9" t="str">
        <f ca="1">+WORLDCUP!BD68</f>
        <v>Uzbekistán</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Egipto</v>
      </c>
      <c r="E366" s="9" t="str">
        <f ca="1">+WORLDCUP!BD59</f>
        <v>Canadá</v>
      </c>
      <c r="F366" s="9" t="str">
        <f ca="1">+WORLDCUP!BD61</f>
        <v>Paraguay</v>
      </c>
      <c r="G366" s="9" t="str">
        <f ca="1">+WORLDCUP!BD58</f>
        <v>República Checa</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Egipto</v>
      </c>
      <c r="E367" s="9" t="str">
        <f ca="1">+WORLDCUP!BD59</f>
        <v>Canadá</v>
      </c>
      <c r="F367" s="9" t="str">
        <f ca="1">+WORLDCUP!BD61</f>
        <v>Paraguay</v>
      </c>
      <c r="G367" s="9" t="str">
        <f ca="1">+WORLDCUP!BD58</f>
        <v>República Checa</v>
      </c>
      <c r="H367" s="9" t="str">
        <f ca="1">+WORLDCUP!BD63</f>
        <v>Japón</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Egipto</v>
      </c>
      <c r="E368" s="9" t="str">
        <f ca="1">+WORLDCUP!BD59</f>
        <v>Canadá</v>
      </c>
      <c r="F368" s="9" t="str">
        <f ca="1">+WORLDCUP!BD61</f>
        <v>Paraguay</v>
      </c>
      <c r="G368" s="9" t="str">
        <f ca="1">+WORLDCUP!BD58</f>
        <v>República Checa</v>
      </c>
      <c r="H368" s="9" t="str">
        <f ca="1">+WORLDCUP!BD63</f>
        <v>Japón</v>
      </c>
      <c r="I368" s="9" t="str">
        <f ca="1">+WORLDCUP!BD62</f>
        <v>Costa de Marfil</v>
      </c>
      <c r="J368" s="9" t="str">
        <f ca="1">+WORLDCUP!BD68</f>
        <v>Uzbekistán</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Egipto</v>
      </c>
      <c r="E369" s="9" t="str">
        <f ca="1">+WORLDCUP!BD59</f>
        <v>Canadá</v>
      </c>
      <c r="F369" s="9" t="str">
        <f ca="1">+WORLDCUP!BD61</f>
        <v>Paraguay</v>
      </c>
      <c r="G369" s="9" t="str">
        <f ca="1">+WORLDCUP!BD58</f>
        <v>República Checa</v>
      </c>
      <c r="H369" s="9" t="str">
        <f ca="1">+WORLDCUP!BD63</f>
        <v>Japón</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Egipto</v>
      </c>
      <c r="E370" s="9" t="str">
        <f ca="1">+WORLDCUP!BD59</f>
        <v>Canadá</v>
      </c>
      <c r="F370" s="9" t="str">
        <f ca="1">+WORLDCUP!BD61</f>
        <v>Paraguay</v>
      </c>
      <c r="G370" s="9" t="str">
        <f ca="1">+WORLDCUP!BD58</f>
        <v>República Checa</v>
      </c>
      <c r="H370" s="9" t="str">
        <f ca="1">+WORLDCUP!BD63</f>
        <v>Japón</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Canadá</v>
      </c>
      <c r="F371" s="9" t="str">
        <f ca="1">+WORLDCUP!BD60</f>
        <v>Escocia</v>
      </c>
      <c r="G371" s="9" t="str">
        <f ca="1">+WORLDCUP!BD58</f>
        <v>República Checa</v>
      </c>
      <c r="H371" s="9" t="str">
        <f ca="1">+WORLDCUP!BD65</f>
        <v>Arabia Saudita</v>
      </c>
      <c r="I371" s="9" t="str">
        <f ca="1">+WORLDCUP!BD69</f>
        <v>Ghana</v>
      </c>
      <c r="J371" s="9" t="str">
        <f ca="1">+WORLDCUP!BD68</f>
        <v>Uzbekistán</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Canadá</v>
      </c>
      <c r="F372" s="9" t="str">
        <f ca="1">+WORLDCUP!BD60</f>
        <v>Escocia</v>
      </c>
      <c r="G372" s="9" t="str">
        <f ca="1">+WORLDCUP!BD58</f>
        <v>República Checa</v>
      </c>
      <c r="H372" s="9" t="str">
        <f ca="1">+WORLDCUP!BD64</f>
        <v>Egipto</v>
      </c>
      <c r="I372" s="9" t="str">
        <f ca="1">+WORLDCUP!BD69</f>
        <v>Ghana</v>
      </c>
      <c r="J372" s="9" t="str">
        <f ca="1">+WORLDCUP!BD68</f>
        <v>Uzbekistán</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Canadá</v>
      </c>
      <c r="F373" s="9" t="str">
        <f ca="1">+WORLDCUP!BD60</f>
        <v>Escocia</v>
      </c>
      <c r="G373" s="9" t="str">
        <f ca="1">+WORLDCUP!BD58</f>
        <v>República Checa</v>
      </c>
      <c r="H373" s="9" t="str">
        <f ca="1">+WORLDCUP!BD64</f>
        <v>Egipto</v>
      </c>
      <c r="I373" s="9" t="str">
        <f ca="1">+WORLDCUP!BD69</f>
        <v>Ghana</v>
      </c>
      <c r="J373" s="9" t="str">
        <f ca="1">+WORLDCUP!BD68</f>
        <v>Uzbekistán</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Egipto</v>
      </c>
      <c r="E374" s="9" t="str">
        <f ca="1">+WORLDCUP!BD59</f>
        <v>Canadá</v>
      </c>
      <c r="F374" s="9" t="str">
        <f ca="1">+WORLDCUP!BD60</f>
        <v>Escocia</v>
      </c>
      <c r="G374" s="9" t="str">
        <f ca="1">+WORLDCUP!BD58</f>
        <v>República Checa</v>
      </c>
      <c r="H374" s="9" t="str">
        <f ca="1">+WORLDCUP!BD65</f>
        <v>Arabia Saudita</v>
      </c>
      <c r="I374" s="9" t="str">
        <f ca="1">+WORLDCUP!BD69</f>
        <v>Ghana</v>
      </c>
      <c r="J374" s="9" t="str">
        <f ca="1">+WORLDCUP!BD68</f>
        <v>Uzbekistán</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Canadá</v>
      </c>
      <c r="F375" s="9" t="str">
        <f ca="1">+WORLDCUP!BD60</f>
        <v>Escocia</v>
      </c>
      <c r="G375" s="9" t="str">
        <f ca="1">+WORLDCUP!BD58</f>
        <v>República Checa</v>
      </c>
      <c r="H375" s="9" t="str">
        <f ca="1">+WORLDCUP!BD64</f>
        <v>Egipto</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Canadá</v>
      </c>
      <c r="F376" s="9" t="str">
        <f ca="1">+WORLDCUP!BD60</f>
        <v>Escocia</v>
      </c>
      <c r="G376" s="9" t="str">
        <f ca="1">+WORLDCUP!BD58</f>
        <v>República Checa</v>
      </c>
      <c r="H376" s="9" t="str">
        <f ca="1">+WORLDCUP!BD64</f>
        <v>Egipto</v>
      </c>
      <c r="I376" s="9" t="str">
        <f ca="1">+WORLDCUP!BD66</f>
        <v>Senegal</v>
      </c>
      <c r="J376" s="9" t="str">
        <f ca="1">+WORLDCUP!BD68</f>
        <v>Uzbekistán</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Canadá</v>
      </c>
      <c r="F377" s="9" t="str">
        <f ca="1">+WORLDCUP!BD60</f>
        <v>Escocia</v>
      </c>
      <c r="G377" s="9" t="str">
        <f ca="1">+WORLDCUP!BD58</f>
        <v>República Checa</v>
      </c>
      <c r="H377" s="9" t="str">
        <f ca="1">+WORLDCUP!BD63</f>
        <v>Japón</v>
      </c>
      <c r="I377" s="9" t="str">
        <f ca="1">+WORLDCUP!BD69</f>
        <v>Ghana</v>
      </c>
      <c r="J377" s="9" t="str">
        <f ca="1">+WORLDCUP!BD68</f>
        <v>Uzbekistán</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Canadá</v>
      </c>
      <c r="F378" s="9" t="str">
        <f ca="1">+WORLDCUP!BD60</f>
        <v>Escocia</v>
      </c>
      <c r="G378" s="9" t="str">
        <f ca="1">+WORLDCUP!BD58</f>
        <v>República Checa</v>
      </c>
      <c r="H378" s="9" t="str">
        <f ca="1">+WORLDCUP!BD63</f>
        <v>Japón</v>
      </c>
      <c r="I378" s="9" t="str">
        <f ca="1">+WORLDCUP!BD69</f>
        <v>Ghana</v>
      </c>
      <c r="J378" s="9" t="str">
        <f ca="1">+WORLDCUP!BD68</f>
        <v>Uzbekistán</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Canadá</v>
      </c>
      <c r="F379" s="9" t="str">
        <f ca="1">+WORLDCUP!BD60</f>
        <v>Escocia</v>
      </c>
      <c r="G379" s="9" t="str">
        <f ca="1">+WORLDCUP!BD58</f>
        <v>República Checa</v>
      </c>
      <c r="H379" s="9" t="str">
        <f ca="1">+WORLDCUP!BD63</f>
        <v>Japón</v>
      </c>
      <c r="I379" s="9" t="str">
        <f ca="1">+WORLDCUP!BD69</f>
        <v>Ghana</v>
      </c>
      <c r="J379" s="9" t="str">
        <f ca="1">+WORLDCUP!BD68</f>
        <v>Uzbekistán</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Canadá</v>
      </c>
      <c r="F380" s="9" t="str">
        <f ca="1">+WORLDCUP!BD60</f>
        <v>Escocia</v>
      </c>
      <c r="G380" s="9" t="str">
        <f ca="1">+WORLDCUP!BD58</f>
        <v>República Checa</v>
      </c>
      <c r="H380" s="9" t="str">
        <f ca="1">+WORLDCUP!BD63</f>
        <v>Japón</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Canadá</v>
      </c>
      <c r="F381" s="9" t="str">
        <f ca="1">+WORLDCUP!BD60</f>
        <v>Escocia</v>
      </c>
      <c r="G381" s="9" t="str">
        <f ca="1">+WORLDCUP!BD58</f>
        <v>República Checa</v>
      </c>
      <c r="H381" s="9" t="str">
        <f ca="1">+WORLDCUP!BD63</f>
        <v>Japón</v>
      </c>
      <c r="I381" s="9" t="str">
        <f ca="1">+WORLDCUP!BD66</f>
        <v>Senegal</v>
      </c>
      <c r="J381" s="9" t="str">
        <f ca="1">+WORLDCUP!BD68</f>
        <v>Uzbekistán</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Canadá</v>
      </c>
      <c r="F382" s="9" t="str">
        <f ca="1">+WORLDCUP!BD63</f>
        <v>Japón</v>
      </c>
      <c r="G382" s="9" t="str">
        <f ca="1">+WORLDCUP!BD58</f>
        <v>República Checa</v>
      </c>
      <c r="H382" s="9" t="str">
        <f ca="1">+WORLDCUP!BD64</f>
        <v>Egipto</v>
      </c>
      <c r="I382" s="9" t="str">
        <f ca="1">+WORLDCUP!BD69</f>
        <v>Ghana</v>
      </c>
      <c r="J382" s="9" t="str">
        <f ca="1">+WORLDCUP!BD68</f>
        <v>Uzbekistán</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Egipto</v>
      </c>
      <c r="E383" s="9" t="str">
        <f ca="1">+WORLDCUP!BD59</f>
        <v>Canadá</v>
      </c>
      <c r="F383" s="9" t="str">
        <f ca="1">+WORLDCUP!BD60</f>
        <v>Escocia</v>
      </c>
      <c r="G383" s="9" t="str">
        <f ca="1">+WORLDCUP!BD58</f>
        <v>República Checa</v>
      </c>
      <c r="H383" s="9" t="str">
        <f ca="1">+WORLDCUP!BD63</f>
        <v>Japón</v>
      </c>
      <c r="I383" s="9" t="str">
        <f ca="1">+WORLDCUP!BD69</f>
        <v>Ghana</v>
      </c>
      <c r="J383" s="9" t="str">
        <f ca="1">+WORLDCUP!BD68</f>
        <v>Uzbekistán</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Canadá</v>
      </c>
      <c r="F384" s="9" t="str">
        <f ca="1">+WORLDCUP!BD63</f>
        <v>Japón</v>
      </c>
      <c r="G384" s="9" t="str">
        <f ca="1">+WORLDCUP!BD58</f>
        <v>República Checa</v>
      </c>
      <c r="H384" s="9" t="str">
        <f ca="1">+WORLDCUP!BD64</f>
        <v>Egipto</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Canadá</v>
      </c>
      <c r="F385" s="9" t="str">
        <f ca="1">+WORLDCUP!BD63</f>
        <v>Japón</v>
      </c>
      <c r="G385" s="9" t="str">
        <f ca="1">+WORLDCUP!BD58</f>
        <v>República Checa</v>
      </c>
      <c r="H385" s="9" t="str">
        <f ca="1">+WORLDCUP!BD64</f>
        <v>Egipto</v>
      </c>
      <c r="I385" s="9" t="str">
        <f ca="1">+WORLDCUP!BD66</f>
        <v>Senegal</v>
      </c>
      <c r="J385" s="9" t="str">
        <f ca="1">+WORLDCUP!BD68</f>
        <v>Uzbekistán</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Egipto</v>
      </c>
      <c r="E386" s="9" t="str">
        <f ca="1">+WORLDCUP!BD59</f>
        <v>Canadá</v>
      </c>
      <c r="F386" s="9" t="str">
        <f ca="1">+WORLDCUP!BD60</f>
        <v>Escocia</v>
      </c>
      <c r="G386" s="9" t="str">
        <f ca="1">+WORLDCUP!BD58</f>
        <v>República Checa</v>
      </c>
      <c r="H386" s="9" t="str">
        <f ca="1">+WORLDCUP!BD63</f>
        <v>Japón</v>
      </c>
      <c r="I386" s="9" t="str">
        <f ca="1">+WORLDCUP!BD69</f>
        <v>Ghana</v>
      </c>
      <c r="J386" s="9" t="str">
        <f ca="1">+WORLDCUP!BD68</f>
        <v>Uzbekistán</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Egipto</v>
      </c>
      <c r="E387" s="9" t="str">
        <f ca="1">+WORLDCUP!BD59</f>
        <v>Canadá</v>
      </c>
      <c r="F387" s="9" t="str">
        <f ca="1">+WORLDCUP!BD60</f>
        <v>Escocia</v>
      </c>
      <c r="G387" s="9" t="str">
        <f ca="1">+WORLDCUP!BD58</f>
        <v>República Checa</v>
      </c>
      <c r="H387" s="9" t="str">
        <f ca="1">+WORLDCUP!BD63</f>
        <v>Japón</v>
      </c>
      <c r="I387" s="9" t="str">
        <f ca="1">+WORLDCUP!BD69</f>
        <v>Ghana</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Egipto</v>
      </c>
      <c r="E388" s="9" t="str">
        <f ca="1">+WORLDCUP!BD59</f>
        <v>Canadá</v>
      </c>
      <c r="F388" s="9" t="str">
        <f ca="1">+WORLDCUP!BD60</f>
        <v>Escocia</v>
      </c>
      <c r="G388" s="9" t="str">
        <f ca="1">+WORLDCUP!BD58</f>
        <v>República Checa</v>
      </c>
      <c r="H388" s="9" t="str">
        <f ca="1">+WORLDCUP!BD63</f>
        <v>Japón</v>
      </c>
      <c r="I388" s="9" t="str">
        <f ca="1">+WORLDCUP!BD67</f>
        <v>Argelia</v>
      </c>
      <c r="J388" s="9" t="str">
        <f ca="1">+WORLDCUP!BD68</f>
        <v>Uzbekistán</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Egipto</v>
      </c>
      <c r="E389" s="9" t="str">
        <f ca="1">+WORLDCUP!BD59</f>
        <v>Canadá</v>
      </c>
      <c r="F389" s="9" t="str">
        <f ca="1">+WORLDCUP!BD60</f>
        <v>Escocia</v>
      </c>
      <c r="G389" s="9" t="str">
        <f ca="1">+WORLDCUP!BD58</f>
        <v>República Checa</v>
      </c>
      <c r="H389" s="9" t="str">
        <f ca="1">+WORLDCUP!BD63</f>
        <v>Japón</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Egipto</v>
      </c>
      <c r="E390" s="9" t="str">
        <f ca="1">+WORLDCUP!BD59</f>
        <v>Canadá</v>
      </c>
      <c r="F390" s="9" t="str">
        <f ca="1">+WORLDCUP!BD60</f>
        <v>Escocia</v>
      </c>
      <c r="G390" s="9" t="str">
        <f ca="1">+WORLDCUP!BD58</f>
        <v>República Checa</v>
      </c>
      <c r="H390" s="9" t="str">
        <f ca="1">+WORLDCUP!BD63</f>
        <v>Japón</v>
      </c>
      <c r="I390" s="9" t="str">
        <f ca="1">+WORLDCUP!BD66</f>
        <v>Senegal</v>
      </c>
      <c r="J390" s="9" t="str">
        <f ca="1">+WORLDCUP!BD68</f>
        <v>Uzbekistán</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Egipto</v>
      </c>
      <c r="E391" s="9" t="str">
        <f ca="1">+WORLDCUP!BD59</f>
        <v>Canadá</v>
      </c>
      <c r="F391" s="9" t="str">
        <f ca="1">+WORLDCUP!BD60</f>
        <v>Escocia</v>
      </c>
      <c r="G391" s="9" t="str">
        <f ca="1">+WORLDCUP!BD58</f>
        <v>República Checa</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Canadá</v>
      </c>
      <c r="F392" s="9" t="str">
        <f ca="1">+WORLDCUP!BD58</f>
        <v>República Checa</v>
      </c>
      <c r="G392" s="9" t="str">
        <f ca="1">+WORLDCUP!BD66</f>
        <v>Senegal</v>
      </c>
      <c r="H392" s="9" t="str">
        <f ca="1">+WORLDCUP!BD60</f>
        <v>Escocia</v>
      </c>
      <c r="I392" s="9" t="str">
        <f ca="1">+WORLDCUP!BD69</f>
        <v>Ghana</v>
      </c>
      <c r="J392" s="9" t="str">
        <f ca="1">+WORLDCUP!BD68</f>
        <v>Uzbekistán</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Canadá</v>
      </c>
      <c r="F393" s="9" t="str">
        <f ca="1">+WORLDCUP!BD60</f>
        <v>Escocia</v>
      </c>
      <c r="G393" s="9" t="str">
        <f ca="1">+WORLDCUP!BD58</f>
        <v>República Checa</v>
      </c>
      <c r="H393" s="9" t="str">
        <f ca="1">+WORLDCUP!BD65</f>
        <v>Arabia Saudita</v>
      </c>
      <c r="I393" s="9" t="str">
        <f ca="1">+WORLDCUP!BD69</f>
        <v>Ghana</v>
      </c>
      <c r="J393" s="9" t="str">
        <f ca="1">+WORLDCUP!BD68</f>
        <v>Uzbekistán</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Canadá</v>
      </c>
      <c r="F394" s="9" t="str">
        <f ca="1">+WORLDCUP!BD60</f>
        <v>Escocia</v>
      </c>
      <c r="G394" s="9" t="str">
        <f ca="1">+WORLDCUP!BD58</f>
        <v>República Checa</v>
      </c>
      <c r="H394" s="9" t="str">
        <f ca="1">+WORLDCUP!BD65</f>
        <v>Arabia Saudita</v>
      </c>
      <c r="I394" s="9" t="str">
        <f ca="1">+WORLDCUP!BD69</f>
        <v>Ghana</v>
      </c>
      <c r="J394" s="9" t="str">
        <f ca="1">+WORLDCUP!BD68</f>
        <v>Uzbekistán</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Canadá</v>
      </c>
      <c r="F395" s="9" t="str">
        <f ca="1">+WORLDCUP!BD60</f>
        <v>Escocia</v>
      </c>
      <c r="G395" s="9" t="str">
        <f ca="1">+WORLDCUP!BD58</f>
        <v>República Checa</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Canadá</v>
      </c>
      <c r="F396" s="9" t="str">
        <f ca="1">+WORLDCUP!BD60</f>
        <v>Escocia</v>
      </c>
      <c r="G396" s="9" t="str">
        <f ca="1">+WORLDCUP!BD58</f>
        <v>República Checa</v>
      </c>
      <c r="H396" s="9" t="str">
        <f ca="1">+WORLDCUP!BD65</f>
        <v>Arabia Saudita</v>
      </c>
      <c r="I396" s="9" t="str">
        <f ca="1">+WORLDCUP!BD66</f>
        <v>Senegal</v>
      </c>
      <c r="J396" s="9" t="str">
        <f ca="1">+WORLDCUP!BD68</f>
        <v>Uzbekistán</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Canadá</v>
      </c>
      <c r="F397" s="9" t="str">
        <f ca="1">+WORLDCUP!BD60</f>
        <v>Escocia</v>
      </c>
      <c r="G397" s="9" t="str">
        <f ca="1">+WORLDCUP!BD58</f>
        <v>República Checa</v>
      </c>
      <c r="H397" s="9" t="str">
        <f ca="1">+WORLDCUP!BD64</f>
        <v>Egipto</v>
      </c>
      <c r="I397" s="9" t="str">
        <f ca="1">+WORLDCUP!BD69</f>
        <v>Ghana</v>
      </c>
      <c r="J397" s="9" t="str">
        <f ca="1">+WORLDCUP!BD68</f>
        <v>Uzbekistán</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Egipto</v>
      </c>
      <c r="E398" s="9" t="str">
        <f ca="1">+WORLDCUP!BD59</f>
        <v>Canadá</v>
      </c>
      <c r="F398" s="9" t="str">
        <f ca="1">+WORLDCUP!BD58</f>
        <v>República Checa</v>
      </c>
      <c r="G398" s="9" t="str">
        <f ca="1">+WORLDCUP!BD66</f>
        <v>Senegal</v>
      </c>
      <c r="H398" s="9" t="str">
        <f ca="1">+WORLDCUP!BD60</f>
        <v>Escocia</v>
      </c>
      <c r="I398" s="9" t="str">
        <f ca="1">+WORLDCUP!BD69</f>
        <v>Ghana</v>
      </c>
      <c r="J398" s="9" t="str">
        <f ca="1">+WORLDCUP!BD68</f>
        <v>Uzbekistán</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Canadá</v>
      </c>
      <c r="F399" s="9" t="str">
        <f ca="1">+WORLDCUP!BD60</f>
        <v>Escocia</v>
      </c>
      <c r="G399" s="9" t="str">
        <f ca="1">+WORLDCUP!BD58</f>
        <v>República Checa</v>
      </c>
      <c r="H399" s="9" t="str">
        <f ca="1">+WORLDCUP!BD64</f>
        <v>Egipto</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Canadá</v>
      </c>
      <c r="F400" s="9" t="str">
        <f ca="1">+WORLDCUP!BD60</f>
        <v>Escocia</v>
      </c>
      <c r="G400" s="9" t="str">
        <f ca="1">+WORLDCUP!BD58</f>
        <v>República Checa</v>
      </c>
      <c r="H400" s="9" t="str">
        <f ca="1">+WORLDCUP!BD64</f>
        <v>Egipto</v>
      </c>
      <c r="I400" s="9" t="str">
        <f ca="1">+WORLDCUP!BD66</f>
        <v>Senegal</v>
      </c>
      <c r="J400" s="9" t="str">
        <f ca="1">+WORLDCUP!BD68</f>
        <v>Uzbekistán</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Egipto</v>
      </c>
      <c r="E401" s="9" t="str">
        <f ca="1">+WORLDCUP!BD59</f>
        <v>Canadá</v>
      </c>
      <c r="F401" s="9" t="str">
        <f ca="1">+WORLDCUP!BD60</f>
        <v>Escocia</v>
      </c>
      <c r="G401" s="9" t="str">
        <f ca="1">+WORLDCUP!BD58</f>
        <v>República Checa</v>
      </c>
      <c r="H401" s="9" t="str">
        <f ca="1">+WORLDCUP!BD65</f>
        <v>Arabia Saudita</v>
      </c>
      <c r="I401" s="9" t="str">
        <f ca="1">+WORLDCUP!BD69</f>
        <v>Ghana</v>
      </c>
      <c r="J401" s="9" t="str">
        <f ca="1">+WORLDCUP!BD68</f>
        <v>Uzbekistán</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Canadá</v>
      </c>
      <c r="F402" s="9" t="str">
        <f ca="1">+WORLDCUP!BD60</f>
        <v>Escocia</v>
      </c>
      <c r="G402" s="9" t="str">
        <f ca="1">+WORLDCUP!BD58</f>
        <v>República Checa</v>
      </c>
      <c r="H402" s="9" t="str">
        <f ca="1">+WORLDCUP!BD64</f>
        <v>Egipto</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Canadá</v>
      </c>
      <c r="F403" s="9" t="str">
        <f ca="1">+WORLDCUP!BD60</f>
        <v>Escocia</v>
      </c>
      <c r="G403" s="9" t="str">
        <f ca="1">+WORLDCUP!BD58</f>
        <v>República Checa</v>
      </c>
      <c r="H403" s="9" t="str">
        <f ca="1">+WORLDCUP!BD64</f>
        <v>Egipto</v>
      </c>
      <c r="I403" s="9" t="str">
        <f ca="1">+WORLDCUP!BD62</f>
        <v>Costa de Marfil</v>
      </c>
      <c r="J403" s="9" t="str">
        <f ca="1">+WORLDCUP!BD68</f>
        <v>Uzbekistán</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Egipto</v>
      </c>
      <c r="E404" s="9" t="str">
        <f ca="1">+WORLDCUP!BD59</f>
        <v>Canadá</v>
      </c>
      <c r="F404" s="9" t="str">
        <f ca="1">+WORLDCUP!BD60</f>
        <v>Escocia</v>
      </c>
      <c r="G404" s="9" t="str">
        <f ca="1">+WORLDCUP!BD58</f>
        <v>República Checa</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Egipto</v>
      </c>
      <c r="E405" s="9" t="str">
        <f ca="1">+WORLDCUP!BD59</f>
        <v>Canadá</v>
      </c>
      <c r="F405" s="9" t="str">
        <f ca="1">+WORLDCUP!BD60</f>
        <v>Escocia</v>
      </c>
      <c r="G405" s="9" t="str">
        <f ca="1">+WORLDCUP!BD58</f>
        <v>República Checa</v>
      </c>
      <c r="H405" s="9" t="str">
        <f ca="1">+WORLDCUP!BD65</f>
        <v>Arabia Saudita</v>
      </c>
      <c r="I405" s="9" t="str">
        <f ca="1">+WORLDCUP!BD66</f>
        <v>Senegal</v>
      </c>
      <c r="J405" s="9" t="str">
        <f ca="1">+WORLDCUP!BD68</f>
        <v>Uzbekistán</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Canadá</v>
      </c>
      <c r="F406" s="9" t="str">
        <f ca="1">+WORLDCUP!BD60</f>
        <v>Escocia</v>
      </c>
      <c r="G406" s="9" t="str">
        <f ca="1">+WORLDCUP!BD58</f>
        <v>República Checa</v>
      </c>
      <c r="H406" s="9" t="str">
        <f ca="1">+WORLDCUP!BD64</f>
        <v>Egipto</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Canadá</v>
      </c>
      <c r="F407" s="9" t="str">
        <f ca="1">+WORLDCUP!BD60</f>
        <v>Escocia</v>
      </c>
      <c r="G407" s="9" t="str">
        <f ca="1">+WORLDCUP!BD58</f>
        <v>República Checa</v>
      </c>
      <c r="H407" s="9" t="str">
        <f ca="1">+WORLDCUP!BD63</f>
        <v>Japón</v>
      </c>
      <c r="I407" s="9" t="str">
        <f ca="1">+WORLDCUP!BD69</f>
        <v>Ghana</v>
      </c>
      <c r="J407" s="9" t="str">
        <f ca="1">+WORLDCUP!BD68</f>
        <v>Uzbekistán</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Canadá</v>
      </c>
      <c r="F408" s="9" t="str">
        <f ca="1">+WORLDCUP!BD60</f>
        <v>Escocia</v>
      </c>
      <c r="G408" s="9" t="str">
        <f ca="1">+WORLDCUP!BD58</f>
        <v>República Checa</v>
      </c>
      <c r="H408" s="9" t="str">
        <f ca="1">+WORLDCUP!BD63</f>
        <v>Japón</v>
      </c>
      <c r="I408" s="9" t="str">
        <f ca="1">+WORLDCUP!BD69</f>
        <v>Ghana</v>
      </c>
      <c r="J408" s="9" t="str">
        <f ca="1">+WORLDCUP!BD68</f>
        <v>Uzbekistán</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Canadá</v>
      </c>
      <c r="F409" s="9" t="str">
        <f ca="1">+WORLDCUP!BD60</f>
        <v>Escocia</v>
      </c>
      <c r="G409" s="9" t="str">
        <f ca="1">+WORLDCUP!BD58</f>
        <v>República Checa</v>
      </c>
      <c r="H409" s="9" t="str">
        <f ca="1">+WORLDCUP!BD63</f>
        <v>Japón</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Canadá</v>
      </c>
      <c r="F410" s="9" t="str">
        <f ca="1">+WORLDCUP!BD60</f>
        <v>Escocia</v>
      </c>
      <c r="G410" s="9" t="str">
        <f ca="1">+WORLDCUP!BD58</f>
        <v>República Checa</v>
      </c>
      <c r="H410" s="9" t="str">
        <f ca="1">+WORLDCUP!BD63</f>
        <v>Japón</v>
      </c>
      <c r="I410" s="9" t="str">
        <f ca="1">+WORLDCUP!BD66</f>
        <v>Senegal</v>
      </c>
      <c r="J410" s="9" t="str">
        <f ca="1">+WORLDCUP!BD68</f>
        <v>Uzbekistán</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Canadá</v>
      </c>
      <c r="F411" s="9" t="str">
        <f ca="1">+WORLDCUP!BD60</f>
        <v>Escocia</v>
      </c>
      <c r="G411" s="9" t="str">
        <f ca="1">+WORLDCUP!BD58</f>
        <v>República Checa</v>
      </c>
      <c r="H411" s="9" t="str">
        <f ca="1">+WORLDCUP!BD63</f>
        <v>Japón</v>
      </c>
      <c r="I411" s="9" t="str">
        <f ca="1">+WORLDCUP!BD69</f>
        <v>Ghana</v>
      </c>
      <c r="J411" s="9" t="str">
        <f ca="1">+WORLDCUP!BD68</f>
        <v>Uzbekistán</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Canadá</v>
      </c>
      <c r="F412" s="9" t="str">
        <f ca="1">+WORLDCUP!BD60</f>
        <v>Escocia</v>
      </c>
      <c r="G412" s="9" t="str">
        <f ca="1">+WORLDCUP!BD58</f>
        <v>República Checa</v>
      </c>
      <c r="H412" s="9" t="str">
        <f ca="1">+WORLDCUP!BD63</f>
        <v>Japón</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Canadá</v>
      </c>
      <c r="F413" s="9" t="str">
        <f ca="1">+WORLDCUP!BD60</f>
        <v>Escocia</v>
      </c>
      <c r="G413" s="9" t="str">
        <f ca="1">+WORLDCUP!BD58</f>
        <v>República Checa</v>
      </c>
      <c r="H413" s="9" t="str">
        <f ca="1">+WORLDCUP!BD63</f>
        <v>Japón</v>
      </c>
      <c r="I413" s="9" t="str">
        <f ca="1">+WORLDCUP!BD62</f>
        <v>Costa de Marfil</v>
      </c>
      <c r="J413" s="9" t="str">
        <f ca="1">+WORLDCUP!BD68</f>
        <v>Uzbekistán</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Canadá</v>
      </c>
      <c r="F414" s="9" t="str">
        <f ca="1">+WORLDCUP!BD60</f>
        <v>Escocia</v>
      </c>
      <c r="G414" s="9" t="str">
        <f ca="1">+WORLDCUP!BD58</f>
        <v>República Checa</v>
      </c>
      <c r="H414" s="9" t="str">
        <f ca="1">+WORLDCUP!BD63</f>
        <v>Japón</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Canadá</v>
      </c>
      <c r="F415" s="9" t="str">
        <f ca="1">+WORLDCUP!BD60</f>
        <v>Escocia</v>
      </c>
      <c r="G415" s="9" t="str">
        <f ca="1">+WORLDCUP!BD58</f>
        <v>República Checa</v>
      </c>
      <c r="H415" s="9" t="str">
        <f ca="1">+WORLDCUP!BD63</f>
        <v>Japón</v>
      </c>
      <c r="I415" s="9" t="str">
        <f ca="1">+WORLDCUP!BD66</f>
        <v>Senegal</v>
      </c>
      <c r="J415" s="9" t="str">
        <f ca="1">+WORLDCUP!BD68</f>
        <v>Uzbekistán</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Canadá</v>
      </c>
      <c r="F416" s="9" t="str">
        <f ca="1">+WORLDCUP!BD60</f>
        <v>Escocia</v>
      </c>
      <c r="G416" s="9" t="str">
        <f ca="1">+WORLDCUP!BD58</f>
        <v>República Checa</v>
      </c>
      <c r="H416" s="9" t="str">
        <f ca="1">+WORLDCUP!BD63</f>
        <v>Japón</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Egipto</v>
      </c>
      <c r="E417" s="9" t="str">
        <f ca="1">+WORLDCUP!BD59</f>
        <v>Canadá</v>
      </c>
      <c r="F417" s="9" t="str">
        <f ca="1">+WORLDCUP!BD60</f>
        <v>Escocia</v>
      </c>
      <c r="G417" s="9" t="str">
        <f ca="1">+WORLDCUP!BD58</f>
        <v>República Checa</v>
      </c>
      <c r="H417" s="9" t="str">
        <f ca="1">+WORLDCUP!BD63</f>
        <v>Japón</v>
      </c>
      <c r="I417" s="9" t="str">
        <f ca="1">+WORLDCUP!BD69</f>
        <v>Ghana</v>
      </c>
      <c r="J417" s="9" t="str">
        <f ca="1">+WORLDCUP!BD68</f>
        <v>Uzbekistán</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Egipto</v>
      </c>
      <c r="E418" s="9" t="str">
        <f ca="1">+WORLDCUP!BD59</f>
        <v>Canadá</v>
      </c>
      <c r="F418" s="9" t="str">
        <f ca="1">+WORLDCUP!BD60</f>
        <v>Escocia</v>
      </c>
      <c r="G418" s="9" t="str">
        <f ca="1">+WORLDCUP!BD58</f>
        <v>República Checa</v>
      </c>
      <c r="H418" s="9" t="str">
        <f ca="1">+WORLDCUP!BD63</f>
        <v>Japón</v>
      </c>
      <c r="I418" s="9" t="str">
        <f ca="1">+WORLDCUP!BD69</f>
        <v>Ghana</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Egipto</v>
      </c>
      <c r="E419" s="9" t="str">
        <f ca="1">+WORLDCUP!BD59</f>
        <v>Canadá</v>
      </c>
      <c r="F419" s="9" t="str">
        <f ca="1">+WORLDCUP!BD60</f>
        <v>Escocia</v>
      </c>
      <c r="G419" s="9" t="str">
        <f ca="1">+WORLDCUP!BD58</f>
        <v>República Checa</v>
      </c>
      <c r="H419" s="9" t="str">
        <f ca="1">+WORLDCUP!BD63</f>
        <v>Japón</v>
      </c>
      <c r="I419" s="9" t="str">
        <f ca="1">+WORLDCUP!BD67</f>
        <v>Argelia</v>
      </c>
      <c r="J419" s="9" t="str">
        <f ca="1">+WORLDCUP!BD68</f>
        <v>Uzbekistán</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Egipto</v>
      </c>
      <c r="E420" s="9" t="str">
        <f ca="1">+WORLDCUP!BD59</f>
        <v>Canadá</v>
      </c>
      <c r="F420" s="9" t="str">
        <f ca="1">+WORLDCUP!BD60</f>
        <v>Escocia</v>
      </c>
      <c r="G420" s="9" t="str">
        <f ca="1">+WORLDCUP!BD58</f>
        <v>República Checa</v>
      </c>
      <c r="H420" s="9" t="str">
        <f ca="1">+WORLDCUP!BD63</f>
        <v>Japón</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Egipto</v>
      </c>
      <c r="E421" s="9" t="str">
        <f ca="1">+WORLDCUP!BD59</f>
        <v>Canadá</v>
      </c>
      <c r="F421" s="9" t="str">
        <f ca="1">+WORLDCUP!BD60</f>
        <v>Escocia</v>
      </c>
      <c r="G421" s="9" t="str">
        <f ca="1">+WORLDCUP!BD58</f>
        <v>República Checa</v>
      </c>
      <c r="H421" s="9" t="str">
        <f ca="1">+WORLDCUP!BD63</f>
        <v>Japón</v>
      </c>
      <c r="I421" s="9" t="str">
        <f ca="1">+WORLDCUP!BD66</f>
        <v>Senegal</v>
      </c>
      <c r="J421" s="9" t="str">
        <f ca="1">+WORLDCUP!BD68</f>
        <v>Uzbekistán</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Egipto</v>
      </c>
      <c r="E422" s="9" t="str">
        <f ca="1">+WORLDCUP!BD59</f>
        <v>Canadá</v>
      </c>
      <c r="F422" s="9" t="str">
        <f ca="1">+WORLDCUP!BD60</f>
        <v>Escocia</v>
      </c>
      <c r="G422" s="9" t="str">
        <f ca="1">+WORLDCUP!BD58</f>
        <v>República Checa</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Egipto</v>
      </c>
      <c r="E423" s="9" t="str">
        <f ca="1">+WORLDCUP!BD59</f>
        <v>Canadá</v>
      </c>
      <c r="F423" s="9" t="str">
        <f ca="1">+WORLDCUP!BD60</f>
        <v>Escocia</v>
      </c>
      <c r="G423" s="9" t="str">
        <f ca="1">+WORLDCUP!BD58</f>
        <v>República Checa</v>
      </c>
      <c r="H423" s="9" t="str">
        <f ca="1">+WORLDCUP!BD63</f>
        <v>Japón</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Egipto</v>
      </c>
      <c r="E424" s="9" t="str">
        <f ca="1">+WORLDCUP!BD59</f>
        <v>Canadá</v>
      </c>
      <c r="F424" s="9" t="str">
        <f ca="1">+WORLDCUP!BD60</f>
        <v>Escocia</v>
      </c>
      <c r="G424" s="9" t="str">
        <f ca="1">+WORLDCUP!BD58</f>
        <v>República Checa</v>
      </c>
      <c r="H424" s="9" t="str">
        <f ca="1">+WORLDCUP!BD63</f>
        <v>Japón</v>
      </c>
      <c r="I424" s="9" t="str">
        <f ca="1">+WORLDCUP!BD62</f>
        <v>Costa de Marfil</v>
      </c>
      <c r="J424" s="9" t="str">
        <f ca="1">+WORLDCUP!BD68</f>
        <v>Uzbekistán</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Egipto</v>
      </c>
      <c r="E425" s="9" t="str">
        <f ca="1">+WORLDCUP!BD59</f>
        <v>Canadá</v>
      </c>
      <c r="F425" s="9" t="str">
        <f ca="1">+WORLDCUP!BD60</f>
        <v>Escocia</v>
      </c>
      <c r="G425" s="9" t="str">
        <f ca="1">+WORLDCUP!BD58</f>
        <v>República Checa</v>
      </c>
      <c r="H425" s="9" t="str">
        <f ca="1">+WORLDCUP!BD63</f>
        <v>Japón</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Egipto</v>
      </c>
      <c r="E426" s="9" t="str">
        <f ca="1">+WORLDCUP!BD59</f>
        <v>Canadá</v>
      </c>
      <c r="F426" s="9" t="str">
        <f ca="1">+WORLDCUP!BD60</f>
        <v>Escocia</v>
      </c>
      <c r="G426" s="9" t="str">
        <f ca="1">+WORLDCUP!BD58</f>
        <v>República Checa</v>
      </c>
      <c r="H426" s="9" t="str">
        <f ca="1">+WORLDCUP!BD63</f>
        <v>Japón</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Canadá</v>
      </c>
      <c r="F427" s="9" t="str">
        <f ca="1">+WORLDCUP!BD60</f>
        <v>Escocia</v>
      </c>
      <c r="G427" s="9" t="str">
        <f ca="1">+WORLDCUP!BD58</f>
        <v>República Checa</v>
      </c>
      <c r="H427" s="9" t="str">
        <f ca="1">+WORLDCUP!BD61</f>
        <v>Paraguay</v>
      </c>
      <c r="I427" s="9" t="str">
        <f ca="1">+WORLDCUP!BD69</f>
        <v>Ghana</v>
      </c>
      <c r="J427" s="9" t="str">
        <f ca="1">+WORLDCUP!BD68</f>
        <v>Uzbekistán</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Canadá</v>
      </c>
      <c r="F428" s="9" t="str">
        <f ca="1">+WORLDCUP!BD60</f>
        <v>Escocia</v>
      </c>
      <c r="G428" s="9" t="str">
        <f ca="1">+WORLDCUP!BD58</f>
        <v>República Checa</v>
      </c>
      <c r="H428" s="9" t="str">
        <f ca="1">+WORLDCUP!BD61</f>
        <v>Paraguay</v>
      </c>
      <c r="I428" s="9" t="str">
        <f ca="1">+WORLDCUP!BD69</f>
        <v>Ghana</v>
      </c>
      <c r="J428" s="9" t="str">
        <f ca="1">+WORLDCUP!BD68</f>
        <v>Uzbekistán</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Canadá</v>
      </c>
      <c r="F429" s="9" t="str">
        <f ca="1">+WORLDCUP!BD60</f>
        <v>Escocia</v>
      </c>
      <c r="G429" s="9" t="str">
        <f ca="1">+WORLDCUP!BD58</f>
        <v>República Checa</v>
      </c>
      <c r="H429" s="9" t="str">
        <f ca="1">+WORLDCUP!BD61</f>
        <v>Paraguay</v>
      </c>
      <c r="I429" s="9" t="str">
        <f ca="1">+WORLDCUP!BD69</f>
        <v>Ghana</v>
      </c>
      <c r="J429" s="9" t="str">
        <f ca="1">+WORLDCUP!BD68</f>
        <v>Uzbekistán</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Canadá</v>
      </c>
      <c r="F430" s="9" t="str">
        <f ca="1">+WORLDCUP!BD60</f>
        <v>Escocia</v>
      </c>
      <c r="G430" s="9" t="str">
        <f ca="1">+WORLDCUP!BD58</f>
        <v>República Checa</v>
      </c>
      <c r="H430" s="9" t="str">
        <f ca="1">+WORLDCUP!BD61</f>
        <v>Paraguay</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Canadá</v>
      </c>
      <c r="F431" s="9" t="str">
        <f ca="1">+WORLDCUP!BD60</f>
        <v>Escocia</v>
      </c>
      <c r="G431" s="9" t="str">
        <f ca="1">+WORLDCUP!BD58</f>
        <v>República Checa</v>
      </c>
      <c r="H431" s="9" t="str">
        <f ca="1">+WORLDCUP!BD61</f>
        <v>Paraguay</v>
      </c>
      <c r="I431" s="9" t="str">
        <f ca="1">+WORLDCUP!BD66</f>
        <v>Senegal</v>
      </c>
      <c r="J431" s="9" t="str">
        <f ca="1">+WORLDCUP!BD68</f>
        <v>Uzbekistán</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Canadá</v>
      </c>
      <c r="F432" s="9" t="str">
        <f ca="1">+WORLDCUP!BD61</f>
        <v>Paraguay</v>
      </c>
      <c r="G432" s="9" t="str">
        <f ca="1">+WORLDCUP!BD58</f>
        <v>República Checa</v>
      </c>
      <c r="H432" s="9" t="str">
        <f ca="1">+WORLDCUP!BD64</f>
        <v>Egipto</v>
      </c>
      <c r="I432" s="9" t="str">
        <f ca="1">+WORLDCUP!BD69</f>
        <v>Ghana</v>
      </c>
      <c r="J432" s="9" t="str">
        <f ca="1">+WORLDCUP!BD68</f>
        <v>Uzbekistán</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Egipto</v>
      </c>
      <c r="E433" s="9" t="str">
        <f ca="1">+WORLDCUP!BD59</f>
        <v>Canadá</v>
      </c>
      <c r="F433" s="9" t="str">
        <f ca="1">+WORLDCUP!BD60</f>
        <v>Escocia</v>
      </c>
      <c r="G433" s="9" t="str">
        <f ca="1">+WORLDCUP!BD58</f>
        <v>República Checa</v>
      </c>
      <c r="H433" s="9" t="str">
        <f ca="1">+WORLDCUP!BD61</f>
        <v>Paraguay</v>
      </c>
      <c r="I433" s="9" t="str">
        <f ca="1">+WORLDCUP!BD69</f>
        <v>Ghana</v>
      </c>
      <c r="J433" s="9" t="str">
        <f ca="1">+WORLDCUP!BD68</f>
        <v>Uzbekistán</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Canadá</v>
      </c>
      <c r="F434" s="9" t="str">
        <f ca="1">+WORLDCUP!BD61</f>
        <v>Paraguay</v>
      </c>
      <c r="G434" s="9" t="str">
        <f ca="1">+WORLDCUP!BD58</f>
        <v>República Checa</v>
      </c>
      <c r="H434" s="9" t="str">
        <f ca="1">+WORLDCUP!BD64</f>
        <v>Egipto</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Canadá</v>
      </c>
      <c r="F435" s="9" t="str">
        <f ca="1">+WORLDCUP!BD61</f>
        <v>Paraguay</v>
      </c>
      <c r="G435" s="9" t="str">
        <f ca="1">+WORLDCUP!BD58</f>
        <v>República Checa</v>
      </c>
      <c r="H435" s="9" t="str">
        <f ca="1">+WORLDCUP!BD64</f>
        <v>Egipto</v>
      </c>
      <c r="I435" s="9" t="str">
        <f ca="1">+WORLDCUP!BD66</f>
        <v>Senegal</v>
      </c>
      <c r="J435" s="9" t="str">
        <f ca="1">+WORLDCUP!BD68</f>
        <v>Uzbekistán</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Egipto</v>
      </c>
      <c r="E436" s="9" t="str">
        <f ca="1">+WORLDCUP!BD59</f>
        <v>Canadá</v>
      </c>
      <c r="F436" s="9" t="str">
        <f ca="1">+WORLDCUP!BD60</f>
        <v>Escocia</v>
      </c>
      <c r="G436" s="9" t="str">
        <f ca="1">+WORLDCUP!BD58</f>
        <v>República Checa</v>
      </c>
      <c r="H436" s="9" t="str">
        <f ca="1">+WORLDCUP!BD61</f>
        <v>Paraguay</v>
      </c>
      <c r="I436" s="9" t="str">
        <f ca="1">+WORLDCUP!BD69</f>
        <v>Ghana</v>
      </c>
      <c r="J436" s="9" t="str">
        <f ca="1">+WORLDCUP!BD68</f>
        <v>Uzbekistán</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Egipto</v>
      </c>
      <c r="E437" s="9" t="str">
        <f ca="1">+WORLDCUP!BD59</f>
        <v>Canadá</v>
      </c>
      <c r="F437" s="9" t="str">
        <f ca="1">+WORLDCUP!BD60</f>
        <v>Escocia</v>
      </c>
      <c r="G437" s="9" t="str">
        <f ca="1">+WORLDCUP!BD58</f>
        <v>República Checa</v>
      </c>
      <c r="H437" s="9" t="str">
        <f ca="1">+WORLDCUP!BD61</f>
        <v>Paraguay</v>
      </c>
      <c r="I437" s="9" t="str">
        <f ca="1">+WORLDCUP!BD69</f>
        <v>Ghana</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Egipto</v>
      </c>
      <c r="E438" s="9" t="str">
        <f ca="1">+WORLDCUP!BD59</f>
        <v>Canadá</v>
      </c>
      <c r="F438" s="9" t="str">
        <f ca="1">+WORLDCUP!BD60</f>
        <v>Escocia</v>
      </c>
      <c r="G438" s="9" t="str">
        <f ca="1">+WORLDCUP!BD58</f>
        <v>República Checa</v>
      </c>
      <c r="H438" s="9" t="str">
        <f ca="1">+WORLDCUP!BD61</f>
        <v>Paraguay</v>
      </c>
      <c r="I438" s="9" t="str">
        <f ca="1">+WORLDCUP!BD67</f>
        <v>Argelia</v>
      </c>
      <c r="J438" s="9" t="str">
        <f ca="1">+WORLDCUP!BD68</f>
        <v>Uzbekistán</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Egipto</v>
      </c>
      <c r="E439" s="9" t="str">
        <f ca="1">+WORLDCUP!BD59</f>
        <v>Canadá</v>
      </c>
      <c r="F439" s="9" t="str">
        <f ca="1">+WORLDCUP!BD60</f>
        <v>Escocia</v>
      </c>
      <c r="G439" s="9" t="str">
        <f ca="1">+WORLDCUP!BD58</f>
        <v>República Checa</v>
      </c>
      <c r="H439" s="9" t="str">
        <f ca="1">+WORLDCUP!BD61</f>
        <v>Paraguay</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Egipto</v>
      </c>
      <c r="E440" s="9" t="str">
        <f ca="1">+WORLDCUP!BD59</f>
        <v>Canadá</v>
      </c>
      <c r="F440" s="9" t="str">
        <f ca="1">+WORLDCUP!BD60</f>
        <v>Escocia</v>
      </c>
      <c r="G440" s="9" t="str">
        <f ca="1">+WORLDCUP!BD58</f>
        <v>República Checa</v>
      </c>
      <c r="H440" s="9" t="str">
        <f ca="1">+WORLDCUP!BD61</f>
        <v>Paraguay</v>
      </c>
      <c r="I440" s="9" t="str">
        <f ca="1">+WORLDCUP!BD66</f>
        <v>Senegal</v>
      </c>
      <c r="J440" s="9" t="str">
        <f ca="1">+WORLDCUP!BD68</f>
        <v>Uzbekistán</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Egipto</v>
      </c>
      <c r="E441" s="9" t="str">
        <f ca="1">+WORLDCUP!BD59</f>
        <v>Canadá</v>
      </c>
      <c r="F441" s="9" t="str">
        <f ca="1">+WORLDCUP!BD60</f>
        <v>Escocia</v>
      </c>
      <c r="G441" s="9" t="str">
        <f ca="1">+WORLDCUP!BD58</f>
        <v>República Checa</v>
      </c>
      <c r="H441" s="9" t="str">
        <f ca="1">+WORLDCUP!BD61</f>
        <v>Paraguay</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Canadá</v>
      </c>
      <c r="F442" s="9" t="str">
        <f ca="1">+WORLDCUP!BD61</f>
        <v>Paraguay</v>
      </c>
      <c r="G442" s="9" t="str">
        <f ca="1">+WORLDCUP!BD58</f>
        <v>República Checa</v>
      </c>
      <c r="H442" s="9" t="str">
        <f ca="1">+WORLDCUP!BD63</f>
        <v>Japón</v>
      </c>
      <c r="I442" s="9" t="str">
        <f ca="1">+WORLDCUP!BD69</f>
        <v>Ghana</v>
      </c>
      <c r="J442" s="9" t="str">
        <f ca="1">+WORLDCUP!BD68</f>
        <v>Uzbekistán</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Canadá</v>
      </c>
      <c r="F443" s="9" t="str">
        <f ca="1">+WORLDCUP!BD61</f>
        <v>Paraguay</v>
      </c>
      <c r="G443" s="9" t="str">
        <f ca="1">+WORLDCUP!BD58</f>
        <v>República Checa</v>
      </c>
      <c r="H443" s="9" t="str">
        <f ca="1">+WORLDCUP!BD63</f>
        <v>Japón</v>
      </c>
      <c r="I443" s="9" t="str">
        <f ca="1">+WORLDCUP!BD69</f>
        <v>Ghana</v>
      </c>
      <c r="J443" s="9" t="str">
        <f ca="1">+WORLDCUP!BD68</f>
        <v>Uzbekistán</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Canadá</v>
      </c>
      <c r="F444" s="9" t="str">
        <f ca="1">+WORLDCUP!BD61</f>
        <v>Paraguay</v>
      </c>
      <c r="G444" s="9" t="str">
        <f ca="1">+WORLDCUP!BD58</f>
        <v>República Checa</v>
      </c>
      <c r="H444" s="9" t="str">
        <f ca="1">+WORLDCUP!BD63</f>
        <v>Japón</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Canadá</v>
      </c>
      <c r="F445" s="9" t="str">
        <f ca="1">+WORLDCUP!BD61</f>
        <v>Paraguay</v>
      </c>
      <c r="G445" s="9" t="str">
        <f ca="1">+WORLDCUP!BD58</f>
        <v>República Checa</v>
      </c>
      <c r="H445" s="9" t="str">
        <f ca="1">+WORLDCUP!BD63</f>
        <v>Japón</v>
      </c>
      <c r="I445" s="9" t="str">
        <f ca="1">+WORLDCUP!BD66</f>
        <v>Senegal</v>
      </c>
      <c r="J445" s="9" t="str">
        <f ca="1">+WORLDCUP!BD68</f>
        <v>Uzbekistán</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Canadá</v>
      </c>
      <c r="F446" s="9" t="str">
        <f ca="1">+WORLDCUP!BD60</f>
        <v>Escocia</v>
      </c>
      <c r="G446" s="9" t="str">
        <f ca="1">+WORLDCUP!BD58</f>
        <v>República Checa</v>
      </c>
      <c r="H446" s="9" t="str">
        <f ca="1">+WORLDCUP!BD61</f>
        <v>Paraguay</v>
      </c>
      <c r="I446" s="9" t="str">
        <f ca="1">+WORLDCUP!BD69</f>
        <v>Ghana</v>
      </c>
      <c r="J446" s="9" t="str">
        <f ca="1">+WORLDCUP!BD68</f>
        <v>Uzbekistán</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Canadá</v>
      </c>
      <c r="F447" s="9" t="str">
        <f ca="1">+WORLDCUP!BD61</f>
        <v>Paraguay</v>
      </c>
      <c r="G447" s="9" t="str">
        <f ca="1">+WORLDCUP!BD58</f>
        <v>República Checa</v>
      </c>
      <c r="H447" s="9" t="str">
        <f ca="1">+WORLDCUP!BD63</f>
        <v>Japón</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Canadá</v>
      </c>
      <c r="F448" s="9" t="str">
        <f ca="1">+WORLDCUP!BD60</f>
        <v>Escocia</v>
      </c>
      <c r="G448" s="9" t="str">
        <f ca="1">+WORLDCUP!BD58</f>
        <v>República Checa</v>
      </c>
      <c r="H448" s="9" t="str">
        <f ca="1">+WORLDCUP!BD63</f>
        <v>Japón</v>
      </c>
      <c r="I448" s="9" t="str">
        <f ca="1">+WORLDCUP!BD61</f>
        <v>Paraguay</v>
      </c>
      <c r="J448" s="9" t="str">
        <f ca="1">+WORLDCUP!BD68</f>
        <v>Uzbekistán</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Canadá</v>
      </c>
      <c r="F449" s="9" t="str">
        <f ca="1">+WORLDCUP!BD60</f>
        <v>Escocia</v>
      </c>
      <c r="G449" s="9" t="str">
        <f ca="1">+WORLDCUP!BD58</f>
        <v>República Checa</v>
      </c>
      <c r="H449" s="9" t="str">
        <f ca="1">+WORLDCUP!BD61</f>
        <v>Paraguay</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Canadá</v>
      </c>
      <c r="F450" s="9" t="str">
        <f ca="1">+WORLDCUP!BD60</f>
        <v>Escocia</v>
      </c>
      <c r="G450" s="9" t="str">
        <f ca="1">+WORLDCUP!BD58</f>
        <v>República Checa</v>
      </c>
      <c r="H450" s="9" t="str">
        <f ca="1">+WORLDCUP!BD61</f>
        <v>Paraguay</v>
      </c>
      <c r="I450" s="9" t="str">
        <f ca="1">+WORLDCUP!BD66</f>
        <v>Senegal</v>
      </c>
      <c r="J450" s="9" t="str">
        <f ca="1">+WORLDCUP!BD68</f>
        <v>Uzbekistán</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Canadá</v>
      </c>
      <c r="F451" s="9" t="str">
        <f ca="1">+WORLDCUP!BD60</f>
        <v>Escocia</v>
      </c>
      <c r="G451" s="9" t="str">
        <f ca="1">+WORLDCUP!BD58</f>
        <v>República Checa</v>
      </c>
      <c r="H451" s="9" t="str">
        <f ca="1">+WORLDCUP!BD63</f>
        <v>Japón</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Egipto</v>
      </c>
      <c r="E452" s="9" t="str">
        <f ca="1">+WORLDCUP!BD59</f>
        <v>Canadá</v>
      </c>
      <c r="F452" s="9" t="str">
        <f ca="1">+WORLDCUP!BD61</f>
        <v>Paraguay</v>
      </c>
      <c r="G452" s="9" t="str">
        <f ca="1">+WORLDCUP!BD58</f>
        <v>República Checa</v>
      </c>
      <c r="H452" s="9" t="str">
        <f ca="1">+WORLDCUP!BD63</f>
        <v>Japón</v>
      </c>
      <c r="I452" s="9" t="str">
        <f ca="1">+WORLDCUP!BD69</f>
        <v>Ghana</v>
      </c>
      <c r="J452" s="9" t="str">
        <f ca="1">+WORLDCUP!BD68</f>
        <v>Uzbekistán</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Egipto</v>
      </c>
      <c r="E453" s="9" t="str">
        <f ca="1">+WORLDCUP!BD59</f>
        <v>Canadá</v>
      </c>
      <c r="F453" s="9" t="str">
        <f ca="1">+WORLDCUP!BD61</f>
        <v>Paraguay</v>
      </c>
      <c r="G453" s="9" t="str">
        <f ca="1">+WORLDCUP!BD58</f>
        <v>República Checa</v>
      </c>
      <c r="H453" s="9" t="str">
        <f ca="1">+WORLDCUP!BD63</f>
        <v>Japón</v>
      </c>
      <c r="I453" s="9" t="str">
        <f ca="1">+WORLDCUP!BD69</f>
        <v>Ghana</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Egipto</v>
      </c>
      <c r="E454" s="9" t="str">
        <f ca="1">+WORLDCUP!BD59</f>
        <v>Canadá</v>
      </c>
      <c r="F454" s="9" t="str">
        <f ca="1">+WORLDCUP!BD61</f>
        <v>Paraguay</v>
      </c>
      <c r="G454" s="9" t="str">
        <f ca="1">+WORLDCUP!BD58</f>
        <v>República Checa</v>
      </c>
      <c r="H454" s="9" t="str">
        <f ca="1">+WORLDCUP!BD63</f>
        <v>Japón</v>
      </c>
      <c r="I454" s="9" t="str">
        <f ca="1">+WORLDCUP!BD67</f>
        <v>Argelia</v>
      </c>
      <c r="J454" s="9" t="str">
        <f ca="1">+WORLDCUP!BD68</f>
        <v>Uzbekistán</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Egipto</v>
      </c>
      <c r="E455" s="9" t="str">
        <f ca="1">+WORLDCUP!BD59</f>
        <v>Canadá</v>
      </c>
      <c r="F455" s="9" t="str">
        <f ca="1">+WORLDCUP!BD61</f>
        <v>Paraguay</v>
      </c>
      <c r="G455" s="9" t="str">
        <f ca="1">+WORLDCUP!BD58</f>
        <v>República Checa</v>
      </c>
      <c r="H455" s="9" t="str">
        <f ca="1">+WORLDCUP!BD63</f>
        <v>Japón</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Egipto</v>
      </c>
      <c r="E456" s="9" t="str">
        <f ca="1">+WORLDCUP!BD59</f>
        <v>Canadá</v>
      </c>
      <c r="F456" s="9" t="str">
        <f ca="1">+WORLDCUP!BD61</f>
        <v>Paraguay</v>
      </c>
      <c r="G456" s="9" t="str">
        <f ca="1">+WORLDCUP!BD58</f>
        <v>República Checa</v>
      </c>
      <c r="H456" s="9" t="str">
        <f ca="1">+WORLDCUP!BD63</f>
        <v>Japón</v>
      </c>
      <c r="I456" s="9" t="str">
        <f ca="1">+WORLDCUP!BD66</f>
        <v>Senegal</v>
      </c>
      <c r="J456" s="9" t="str">
        <f ca="1">+WORLDCUP!BD68</f>
        <v>Uzbekistán</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Egipto</v>
      </c>
      <c r="E457" s="9" t="str">
        <f ca="1">+WORLDCUP!BD59</f>
        <v>Canadá</v>
      </c>
      <c r="F457" s="9" t="str">
        <f ca="1">+WORLDCUP!BD61</f>
        <v>Paraguay</v>
      </c>
      <c r="G457" s="9" t="str">
        <f ca="1">+WORLDCUP!BD58</f>
        <v>República Checa</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Egipto</v>
      </c>
      <c r="E458" s="9" t="str">
        <f ca="1">+WORLDCUP!BD59</f>
        <v>Canadá</v>
      </c>
      <c r="F458" s="9" t="str">
        <f ca="1">+WORLDCUP!BD61</f>
        <v>Paraguay</v>
      </c>
      <c r="G458" s="9" t="str">
        <f ca="1">+WORLDCUP!BD58</f>
        <v>República Checa</v>
      </c>
      <c r="H458" s="9" t="str">
        <f ca="1">+WORLDCUP!BD63</f>
        <v>Japón</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Egipto</v>
      </c>
      <c r="E459" s="9" t="str">
        <f ca="1">+WORLDCUP!BD59</f>
        <v>Canadá</v>
      </c>
      <c r="F459" s="9" t="str">
        <f ca="1">+WORLDCUP!BD60</f>
        <v>Escocia</v>
      </c>
      <c r="G459" s="9" t="str">
        <f ca="1">+WORLDCUP!BD58</f>
        <v>República Checa</v>
      </c>
      <c r="H459" s="9" t="str">
        <f ca="1">+WORLDCUP!BD63</f>
        <v>Japón</v>
      </c>
      <c r="I459" s="9" t="str">
        <f ca="1">+WORLDCUP!BD61</f>
        <v>Paraguay</v>
      </c>
      <c r="J459" s="9" t="str">
        <f ca="1">+WORLDCUP!BD68</f>
        <v>Uzbekistán</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Egipto</v>
      </c>
      <c r="E460" s="9" t="str">
        <f ca="1">+WORLDCUP!BD59</f>
        <v>Canadá</v>
      </c>
      <c r="F460" s="9" t="str">
        <f ca="1">+WORLDCUP!BD60</f>
        <v>Escocia</v>
      </c>
      <c r="G460" s="9" t="str">
        <f ca="1">+WORLDCUP!BD58</f>
        <v>República Checa</v>
      </c>
      <c r="H460" s="9" t="str">
        <f ca="1">+WORLDCUP!BD63</f>
        <v>Japón</v>
      </c>
      <c r="I460" s="9" t="str">
        <f ca="1">+WORLDCUP!BD61</f>
        <v>Paraguay</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Egipto</v>
      </c>
      <c r="E461" s="9" t="str">
        <f ca="1">+WORLDCUP!BD59</f>
        <v>Canadá</v>
      </c>
      <c r="F461" s="9" t="str">
        <f ca="1">+WORLDCUP!BD60</f>
        <v>Escocia</v>
      </c>
      <c r="G461" s="9" t="str">
        <f ca="1">+WORLDCUP!BD58</f>
        <v>República Checa</v>
      </c>
      <c r="H461" s="9" t="str">
        <f ca="1">+WORLDCUP!BD63</f>
        <v>Japón</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Canadá</v>
      </c>
      <c r="F462" s="9" t="str">
        <f ca="1">+WORLDCUP!BD60</f>
        <v>Escocia</v>
      </c>
      <c r="G462" s="9" t="str">
        <f ca="1">+WORLDCUP!BD58</f>
        <v>República Checa</v>
      </c>
      <c r="H462" s="9" t="str">
        <f ca="1">+WORLDCUP!BD61</f>
        <v>Paraguay</v>
      </c>
      <c r="I462" s="9" t="str">
        <f ca="1">+WORLDCUP!BD69</f>
        <v>Ghana</v>
      </c>
      <c r="J462" s="9" t="str">
        <f ca="1">+WORLDCUP!BD68</f>
        <v>Uzbekistán</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Canadá</v>
      </c>
      <c r="F463" s="9" t="str">
        <f ca="1">+WORLDCUP!BD60</f>
        <v>Escocia</v>
      </c>
      <c r="G463" s="9" t="str">
        <f ca="1">+WORLDCUP!BD58</f>
        <v>República Checa</v>
      </c>
      <c r="H463" s="9" t="str">
        <f ca="1">+WORLDCUP!BD61</f>
        <v>Paraguay</v>
      </c>
      <c r="I463" s="9" t="str">
        <f ca="1">+WORLDCUP!BD69</f>
        <v>Ghana</v>
      </c>
      <c r="J463" s="9" t="str">
        <f ca="1">+WORLDCUP!BD68</f>
        <v>Uzbekistán</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Canadá</v>
      </c>
      <c r="F464" s="9" t="str">
        <f ca="1">+WORLDCUP!BD60</f>
        <v>Escocia</v>
      </c>
      <c r="G464" s="9" t="str">
        <f ca="1">+WORLDCUP!BD58</f>
        <v>República Checa</v>
      </c>
      <c r="H464" s="9" t="str">
        <f ca="1">+WORLDCUP!BD61</f>
        <v>Paraguay</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Canadá</v>
      </c>
      <c r="F465" s="9" t="str">
        <f ca="1">+WORLDCUP!BD60</f>
        <v>Escocia</v>
      </c>
      <c r="G465" s="9" t="str">
        <f ca="1">+WORLDCUP!BD58</f>
        <v>República Checa</v>
      </c>
      <c r="H465" s="9" t="str">
        <f ca="1">+WORLDCUP!BD61</f>
        <v>Paraguay</v>
      </c>
      <c r="I465" s="9" t="str">
        <f ca="1">+WORLDCUP!BD66</f>
        <v>Senegal</v>
      </c>
      <c r="J465" s="9" t="str">
        <f ca="1">+WORLDCUP!BD68</f>
        <v>Uzbekistán</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Canadá</v>
      </c>
      <c r="F466" s="9" t="str">
        <f ca="1">+WORLDCUP!BD60</f>
        <v>Escocia</v>
      </c>
      <c r="G466" s="9" t="str">
        <f ca="1">+WORLDCUP!BD58</f>
        <v>República Checa</v>
      </c>
      <c r="H466" s="9" t="str">
        <f ca="1">+WORLDCUP!BD61</f>
        <v>Paraguay</v>
      </c>
      <c r="I466" s="9" t="str">
        <f ca="1">+WORLDCUP!BD69</f>
        <v>Ghana</v>
      </c>
      <c r="J466" s="9" t="str">
        <f ca="1">+WORLDCUP!BD68</f>
        <v>Uzbekistán</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Canadá</v>
      </c>
      <c r="F467" s="9" t="str">
        <f ca="1">+WORLDCUP!BD60</f>
        <v>Escocia</v>
      </c>
      <c r="G467" s="9" t="str">
        <f ca="1">+WORLDCUP!BD58</f>
        <v>República Checa</v>
      </c>
      <c r="H467" s="9" t="str">
        <f ca="1">+WORLDCUP!BD61</f>
        <v>Paraguay</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Canadá</v>
      </c>
      <c r="F468" s="9" t="str">
        <f ca="1">+WORLDCUP!BD60</f>
        <v>Escocia</v>
      </c>
      <c r="G468" s="9" t="str">
        <f ca="1">+WORLDCUP!BD58</f>
        <v>República Checa</v>
      </c>
      <c r="H468" s="9" t="str">
        <f ca="1">+WORLDCUP!BD61</f>
        <v>Paraguay</v>
      </c>
      <c r="I468" s="9" t="str">
        <f ca="1">+WORLDCUP!BD62</f>
        <v>Costa de Marfil</v>
      </c>
      <c r="J468" s="9" t="str">
        <f ca="1">+WORLDCUP!BD68</f>
        <v>Uzbekistán</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Canadá</v>
      </c>
      <c r="F469" s="9" t="str">
        <f ca="1">+WORLDCUP!BD60</f>
        <v>Escocia</v>
      </c>
      <c r="G469" s="9" t="str">
        <f ca="1">+WORLDCUP!BD58</f>
        <v>República Checa</v>
      </c>
      <c r="H469" s="9" t="str">
        <f ca="1">+WORLDCUP!BD61</f>
        <v>Paraguay</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Canadá</v>
      </c>
      <c r="F470" s="9" t="str">
        <f ca="1">+WORLDCUP!BD60</f>
        <v>Escocia</v>
      </c>
      <c r="G470" s="9" t="str">
        <f ca="1">+WORLDCUP!BD58</f>
        <v>República Checa</v>
      </c>
      <c r="H470" s="9" t="str">
        <f ca="1">+WORLDCUP!BD61</f>
        <v>Paraguay</v>
      </c>
      <c r="I470" s="9" t="str">
        <f ca="1">+WORLDCUP!BD66</f>
        <v>Senegal</v>
      </c>
      <c r="J470" s="9" t="str">
        <f ca="1">+WORLDCUP!BD68</f>
        <v>Uzbekistán</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Canadá</v>
      </c>
      <c r="F471" s="9" t="str">
        <f ca="1">+WORLDCUP!BD60</f>
        <v>Escocia</v>
      </c>
      <c r="G471" s="9" t="str">
        <f ca="1">+WORLDCUP!BD58</f>
        <v>República Checa</v>
      </c>
      <c r="H471" s="9" t="str">
        <f ca="1">+WORLDCUP!BD61</f>
        <v>Paraguay</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Egipto</v>
      </c>
      <c r="E472" s="9" t="str">
        <f ca="1">+WORLDCUP!BD59</f>
        <v>Canadá</v>
      </c>
      <c r="F472" s="9" t="str">
        <f ca="1">+WORLDCUP!BD60</f>
        <v>Escocia</v>
      </c>
      <c r="G472" s="9" t="str">
        <f ca="1">+WORLDCUP!BD58</f>
        <v>República Checa</v>
      </c>
      <c r="H472" s="9" t="str">
        <f ca="1">+WORLDCUP!BD61</f>
        <v>Paraguay</v>
      </c>
      <c r="I472" s="9" t="str">
        <f ca="1">+WORLDCUP!BD69</f>
        <v>Ghana</v>
      </c>
      <c r="J472" s="9" t="str">
        <f ca="1">+WORLDCUP!BD68</f>
        <v>Uzbekistán</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Egipto</v>
      </c>
      <c r="E473" s="9" t="str">
        <f ca="1">+WORLDCUP!BD59</f>
        <v>Canadá</v>
      </c>
      <c r="F473" s="9" t="str">
        <f ca="1">+WORLDCUP!BD60</f>
        <v>Escocia</v>
      </c>
      <c r="G473" s="9" t="str">
        <f ca="1">+WORLDCUP!BD58</f>
        <v>República Checa</v>
      </c>
      <c r="H473" s="9" t="str">
        <f ca="1">+WORLDCUP!BD61</f>
        <v>Paraguay</v>
      </c>
      <c r="I473" s="9" t="str">
        <f ca="1">+WORLDCUP!BD69</f>
        <v>Ghana</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Egipto</v>
      </c>
      <c r="E474" s="9" t="str">
        <f ca="1">+WORLDCUP!BD59</f>
        <v>Canadá</v>
      </c>
      <c r="F474" s="9" t="str">
        <f ca="1">+WORLDCUP!BD60</f>
        <v>Escocia</v>
      </c>
      <c r="G474" s="9" t="str">
        <f ca="1">+WORLDCUP!BD58</f>
        <v>República Checa</v>
      </c>
      <c r="H474" s="9" t="str">
        <f ca="1">+WORLDCUP!BD61</f>
        <v>Paraguay</v>
      </c>
      <c r="I474" s="9" t="str">
        <f ca="1">+WORLDCUP!BD67</f>
        <v>Argelia</v>
      </c>
      <c r="J474" s="9" t="str">
        <f ca="1">+WORLDCUP!BD68</f>
        <v>Uzbekistán</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Egipto</v>
      </c>
      <c r="E475" s="9" t="str">
        <f ca="1">+WORLDCUP!BD59</f>
        <v>Canadá</v>
      </c>
      <c r="F475" s="9" t="str">
        <f ca="1">+WORLDCUP!BD60</f>
        <v>Escocia</v>
      </c>
      <c r="G475" s="9" t="str">
        <f ca="1">+WORLDCUP!BD58</f>
        <v>República Checa</v>
      </c>
      <c r="H475" s="9" t="str">
        <f ca="1">+WORLDCUP!BD61</f>
        <v>Paraguay</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Egipto</v>
      </c>
      <c r="E476" s="9" t="str">
        <f ca="1">+WORLDCUP!BD59</f>
        <v>Canadá</v>
      </c>
      <c r="F476" s="9" t="str">
        <f ca="1">+WORLDCUP!BD60</f>
        <v>Escocia</v>
      </c>
      <c r="G476" s="9" t="str">
        <f ca="1">+WORLDCUP!BD58</f>
        <v>República Checa</v>
      </c>
      <c r="H476" s="9" t="str">
        <f ca="1">+WORLDCUP!BD61</f>
        <v>Paraguay</v>
      </c>
      <c r="I476" s="9" t="str">
        <f ca="1">+WORLDCUP!BD66</f>
        <v>Senegal</v>
      </c>
      <c r="J476" s="9" t="str">
        <f ca="1">+WORLDCUP!BD68</f>
        <v>Uzbekistán</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Egipto</v>
      </c>
      <c r="E477" s="9" t="str">
        <f ca="1">+WORLDCUP!BD59</f>
        <v>Canadá</v>
      </c>
      <c r="F477" s="9" t="str">
        <f ca="1">+WORLDCUP!BD60</f>
        <v>Escocia</v>
      </c>
      <c r="G477" s="9" t="str">
        <f ca="1">+WORLDCUP!BD58</f>
        <v>República Checa</v>
      </c>
      <c r="H477" s="9" t="str">
        <f ca="1">+WORLDCUP!BD61</f>
        <v>Paraguay</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Egipto</v>
      </c>
      <c r="E478" s="9" t="str">
        <f ca="1">+WORLDCUP!BD59</f>
        <v>Canadá</v>
      </c>
      <c r="F478" s="9" t="str">
        <f ca="1">+WORLDCUP!BD60</f>
        <v>Escocia</v>
      </c>
      <c r="G478" s="9" t="str">
        <f ca="1">+WORLDCUP!BD58</f>
        <v>República Checa</v>
      </c>
      <c r="H478" s="9" t="str">
        <f ca="1">+WORLDCUP!BD61</f>
        <v>Paraguay</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Egipto</v>
      </c>
      <c r="E479" s="9" t="str">
        <f ca="1">+WORLDCUP!BD59</f>
        <v>Canadá</v>
      </c>
      <c r="F479" s="9" t="str">
        <f ca="1">+WORLDCUP!BD60</f>
        <v>Escocia</v>
      </c>
      <c r="G479" s="9" t="str">
        <f ca="1">+WORLDCUP!BD58</f>
        <v>República Checa</v>
      </c>
      <c r="H479" s="9" t="str">
        <f ca="1">+WORLDCUP!BD61</f>
        <v>Paraguay</v>
      </c>
      <c r="I479" s="9" t="str">
        <f ca="1">+WORLDCUP!BD62</f>
        <v>Costa de Marfil</v>
      </c>
      <c r="J479" s="9" t="str">
        <f ca="1">+WORLDCUP!BD68</f>
        <v>Uzbekistán</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Egipto</v>
      </c>
      <c r="E480" s="9" t="str">
        <f ca="1">+WORLDCUP!BD59</f>
        <v>Canadá</v>
      </c>
      <c r="F480" s="9" t="str">
        <f ca="1">+WORLDCUP!BD60</f>
        <v>Escocia</v>
      </c>
      <c r="G480" s="9" t="str">
        <f ca="1">+WORLDCUP!BD58</f>
        <v>República Checa</v>
      </c>
      <c r="H480" s="9" t="str">
        <f ca="1">+WORLDCUP!BD61</f>
        <v>Paraguay</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Egipto</v>
      </c>
      <c r="E481" s="9" t="str">
        <f ca="1">+WORLDCUP!BD59</f>
        <v>Canadá</v>
      </c>
      <c r="F481" s="9" t="str">
        <f ca="1">+WORLDCUP!BD60</f>
        <v>Escocia</v>
      </c>
      <c r="G481" s="9" t="str">
        <f ca="1">+WORLDCUP!BD58</f>
        <v>República Checa</v>
      </c>
      <c r="H481" s="9" t="str">
        <f ca="1">+WORLDCUP!BD61</f>
        <v>Paraguay</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Canadá</v>
      </c>
      <c r="F482" s="9" t="str">
        <f ca="1">+WORLDCUP!BD61</f>
        <v>Paraguay</v>
      </c>
      <c r="G482" s="9" t="str">
        <f ca="1">+WORLDCUP!BD58</f>
        <v>República Checa</v>
      </c>
      <c r="H482" s="9" t="str">
        <f ca="1">+WORLDCUP!BD63</f>
        <v>Japón</v>
      </c>
      <c r="I482" s="9" t="str">
        <f ca="1">+WORLDCUP!BD69</f>
        <v>Ghana</v>
      </c>
      <c r="J482" s="9" t="str">
        <f ca="1">+WORLDCUP!BD68</f>
        <v>Uzbekistán</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Canadá</v>
      </c>
      <c r="F483" s="9" t="str">
        <f ca="1">+WORLDCUP!BD61</f>
        <v>Paraguay</v>
      </c>
      <c r="G483" s="9" t="str">
        <f ca="1">+WORLDCUP!BD58</f>
        <v>República Checa</v>
      </c>
      <c r="H483" s="9" t="str">
        <f ca="1">+WORLDCUP!BD63</f>
        <v>Japón</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Canadá</v>
      </c>
      <c r="F484" s="9" t="str">
        <f ca="1">+WORLDCUP!BD61</f>
        <v>Paraguay</v>
      </c>
      <c r="G484" s="9" t="str">
        <f ca="1">+WORLDCUP!BD58</f>
        <v>República Checa</v>
      </c>
      <c r="H484" s="9" t="str">
        <f ca="1">+WORLDCUP!BD63</f>
        <v>Japón</v>
      </c>
      <c r="I484" s="9" t="str">
        <f ca="1">+WORLDCUP!BD62</f>
        <v>Costa de Marfil</v>
      </c>
      <c r="J484" s="9" t="str">
        <f ca="1">+WORLDCUP!BD68</f>
        <v>Uzbekistán</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Canadá</v>
      </c>
      <c r="F485" s="9" t="str">
        <f ca="1">+WORLDCUP!BD61</f>
        <v>Paraguay</v>
      </c>
      <c r="G485" s="9" t="str">
        <f ca="1">+WORLDCUP!BD58</f>
        <v>República Checa</v>
      </c>
      <c r="H485" s="9" t="str">
        <f ca="1">+WORLDCUP!BD63</f>
        <v>Japón</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Canadá</v>
      </c>
      <c r="F486" s="9" t="str">
        <f ca="1">+WORLDCUP!BD61</f>
        <v>Paraguay</v>
      </c>
      <c r="G486" s="9" t="str">
        <f ca="1">+WORLDCUP!BD58</f>
        <v>República Checa</v>
      </c>
      <c r="H486" s="9" t="str">
        <f ca="1">+WORLDCUP!BD63</f>
        <v>Japón</v>
      </c>
      <c r="I486" s="9" t="str">
        <f ca="1">+WORLDCUP!BD66</f>
        <v>Senegal</v>
      </c>
      <c r="J486" s="9" t="str">
        <f ca="1">+WORLDCUP!BD68</f>
        <v>Uzbekistán</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Canadá</v>
      </c>
      <c r="F487" s="9" t="str">
        <f ca="1">+WORLDCUP!BD61</f>
        <v>Paraguay</v>
      </c>
      <c r="G487" s="9" t="str">
        <f ca="1">+WORLDCUP!BD58</f>
        <v>República Checa</v>
      </c>
      <c r="H487" s="9" t="str">
        <f ca="1">+WORLDCUP!BD63</f>
        <v>Japón</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Canadá</v>
      </c>
      <c r="F488" s="9" t="str">
        <f ca="1">+WORLDCUP!BD60</f>
        <v>Escocia</v>
      </c>
      <c r="G488" s="9" t="str">
        <f ca="1">+WORLDCUP!BD58</f>
        <v>República Checa</v>
      </c>
      <c r="H488" s="9" t="str">
        <f ca="1">+WORLDCUP!BD61</f>
        <v>Paraguay</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Canadá</v>
      </c>
      <c r="F489" s="9" t="str">
        <f ca="1">+WORLDCUP!BD60</f>
        <v>Escocia</v>
      </c>
      <c r="G489" s="9" t="str">
        <f ca="1">+WORLDCUP!BD58</f>
        <v>República Checa</v>
      </c>
      <c r="H489" s="9" t="str">
        <f ca="1">+WORLDCUP!BD63</f>
        <v>Japón</v>
      </c>
      <c r="I489" s="9" t="str">
        <f ca="1">+WORLDCUP!BD61</f>
        <v>Paraguay</v>
      </c>
      <c r="J489" s="9" t="str">
        <f ca="1">+WORLDCUP!BD68</f>
        <v>Uzbekistán</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Canadá</v>
      </c>
      <c r="F490" s="9" t="str">
        <f ca="1">+WORLDCUP!BD60</f>
        <v>Escocia</v>
      </c>
      <c r="G490" s="9" t="str">
        <f ca="1">+WORLDCUP!BD58</f>
        <v>República Checa</v>
      </c>
      <c r="H490" s="9" t="str">
        <f ca="1">+WORLDCUP!BD63</f>
        <v>Japón</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Canadá</v>
      </c>
      <c r="F491" s="9" t="str">
        <f ca="1">+WORLDCUP!BD60</f>
        <v>Escocia</v>
      </c>
      <c r="G491" s="9" t="str">
        <f ca="1">+WORLDCUP!BD58</f>
        <v>República Checa</v>
      </c>
      <c r="H491" s="9" t="str">
        <f ca="1">+WORLDCUP!BD63</f>
        <v>Japón</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Egipto</v>
      </c>
      <c r="E492" s="9" t="str">
        <f ca="1">+WORLDCUP!BD59</f>
        <v>Canadá</v>
      </c>
      <c r="F492" s="9" t="str">
        <f ca="1">+WORLDCUP!BD61</f>
        <v>Paraguay</v>
      </c>
      <c r="G492" s="9" t="str">
        <f ca="1">+WORLDCUP!BD58</f>
        <v>República Checa</v>
      </c>
      <c r="H492" s="9" t="str">
        <f ca="1">+WORLDCUP!BD63</f>
        <v>Japón</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Egipto</v>
      </c>
      <c r="E493" s="9" t="str">
        <f ca="1">+WORLDCUP!BD59</f>
        <v>Canadá</v>
      </c>
      <c r="F493" s="9" t="str">
        <f ca="1">+WORLDCUP!BD61</f>
        <v>Paraguay</v>
      </c>
      <c r="G493" s="9" t="str">
        <f ca="1">+WORLDCUP!BD58</f>
        <v>República Checa</v>
      </c>
      <c r="H493" s="9" t="str">
        <f ca="1">+WORLDCUP!BD63</f>
        <v>Japón</v>
      </c>
      <c r="I493" s="9" t="str">
        <f ca="1">+WORLDCUP!BD62</f>
        <v>Costa de Marfil</v>
      </c>
      <c r="J493" s="9" t="str">
        <f ca="1">+WORLDCUP!BD68</f>
        <v>Uzbekistán</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Egipto</v>
      </c>
      <c r="E494" s="9" t="str">
        <f ca="1">+WORLDCUP!BD59</f>
        <v>Canadá</v>
      </c>
      <c r="F494" s="9" t="str">
        <f ca="1">+WORLDCUP!BD61</f>
        <v>Paraguay</v>
      </c>
      <c r="G494" s="9" t="str">
        <f ca="1">+WORLDCUP!BD58</f>
        <v>República Checa</v>
      </c>
      <c r="H494" s="9" t="str">
        <f ca="1">+WORLDCUP!BD63</f>
        <v>Japón</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Egipto</v>
      </c>
      <c r="E495" s="9" t="str">
        <f ca="1">+WORLDCUP!BD59</f>
        <v>Canadá</v>
      </c>
      <c r="F495" s="9" t="str">
        <f ca="1">+WORLDCUP!BD61</f>
        <v>Paraguay</v>
      </c>
      <c r="G495" s="9" t="str">
        <f ca="1">+WORLDCUP!BD58</f>
        <v>República Checa</v>
      </c>
      <c r="H495" s="9" t="str">
        <f ca="1">+WORLDCUP!BD63</f>
        <v>Japón</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Egipto</v>
      </c>
      <c r="E496" s="9" t="str">
        <f ca="1">+WORLDCUP!BD59</f>
        <v>Canadá</v>
      </c>
      <c r="F496" s="9" t="str">
        <f ca="1">+WORLDCUP!BD60</f>
        <v>Escocia</v>
      </c>
      <c r="G496" s="9" t="str">
        <f ca="1">+WORLDCUP!BD58</f>
        <v>República Checa</v>
      </c>
      <c r="H496" s="9" t="str">
        <f ca="1">+WORLDCUP!BD63</f>
        <v>Japón</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7265625" style="5" customWidth="1"/>
    <col min="5" max="5" width="10.83984375" style="5"/>
    <col min="6" max="6" width="0.4726562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05"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05"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0499999999999998"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05"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0499999999999998"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05"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0499999999999998"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05"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0499999999999998"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05"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0499999999999998"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05"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7265625" defaultRowHeight="15" customHeight="1"/>
  <cols>
    <col min="1" max="1" width="6.83984375" style="6" bestFit="1" customWidth="1"/>
    <col min="2" max="2" width="16.83984375" style="6" customWidth="1"/>
    <col min="3" max="3" width="11.47265625" style="6" customWidth="1"/>
    <col min="4" max="4" width="8.83984375" style="6" bestFit="1" customWidth="1"/>
    <col min="5" max="5" width="11.3125" style="6" customWidth="1"/>
    <col min="6" max="6" width="15.3125" style="6" customWidth="1"/>
    <col min="7" max="7" width="4.15625" style="6" bestFit="1" customWidth="1"/>
    <col min="8" max="8" width="20.47265625" style="6"/>
    <col min="9" max="9" width="13" style="6" customWidth="1"/>
    <col min="10" max="10" width="12" style="6" customWidth="1"/>
    <col min="11" max="11" width="20.47265625" style="6"/>
    <col min="12" max="13" width="0" style="6" hidden="1" customWidth="1"/>
    <col min="14" max="14" width="4.47265625" style="583" customWidth="1"/>
    <col min="15" max="16384" width="20.4726562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2026-06-12T08:16:33Z</dcterms:modified>
</cp:coreProperties>
</file>